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2016\Projekte\Cthulhu SL Blatt\"/>
    </mc:Choice>
  </mc:AlternateContent>
  <bookViews>
    <workbookView xWindow="0" yWindow="0" windowWidth="38400" windowHeight="18250"/>
  </bookViews>
  <sheets>
    <sheet name="Übersicht" sheetId="1" r:id="rId1"/>
    <sheet name="Übersicht blanko" sheetId="4" r:id="rId2"/>
    <sheet name="_Hilfstabellen" sheetId="2" state="hidden" r:id="rId3"/>
  </sheets>
  <definedNames>
    <definedName name="_xlnm.Print_Area" localSheetId="0">Übersicht!$A$1:$BP$54</definedName>
    <definedName name="_xlnm.Print_Area" localSheetId="1">'Übersicht blanko'!$A$1:$BP$52</definedName>
    <definedName name="SbUndStatur">_Hilfstabellen!$A$2:$C$19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54" i="4" l="1"/>
  <c r="AZ54" i="4"/>
  <c r="C54" i="4"/>
  <c r="T54" i="1" l="1"/>
  <c r="C54" i="1"/>
  <c r="BI4" i="1" l="1"/>
  <c r="BH4" i="1"/>
  <c r="BO12" i="1" s="1"/>
  <c r="AU4" i="1"/>
  <c r="AT4" i="1"/>
  <c r="BA12" i="1" s="1"/>
  <c r="AG4" i="1"/>
  <c r="AF4" i="1"/>
  <c r="S4" i="1"/>
  <c r="R4" i="1"/>
  <c r="D4" i="1"/>
  <c r="K12" i="1" s="1"/>
  <c r="E4" i="1"/>
  <c r="BR8" i="1"/>
  <c r="BR7" i="1"/>
  <c r="BR6" i="1"/>
  <c r="BR5" i="1"/>
  <c r="BR4" i="1"/>
  <c r="Y12" i="1" l="1"/>
  <c r="AM12" i="1"/>
  <c r="BF28" i="1"/>
  <c r="BF25" i="1"/>
  <c r="BF20" i="1"/>
  <c r="BF17" i="1"/>
  <c r="AR28" i="1"/>
  <c r="AR25" i="1"/>
  <c r="AR20" i="1"/>
  <c r="AR17" i="1"/>
  <c r="AD28" i="1"/>
  <c r="AD25" i="1"/>
  <c r="AD20" i="1"/>
  <c r="AD17" i="1"/>
  <c r="P28" i="1"/>
  <c r="P25" i="1"/>
  <c r="P20" i="1"/>
  <c r="P17" i="1"/>
  <c r="B28" i="1"/>
  <c r="B25" i="1"/>
  <c r="B20" i="1"/>
  <c r="B17" i="1"/>
  <c r="A26" i="2" l="1"/>
  <c r="A25" i="2"/>
  <c r="A24" i="2"/>
  <c r="A23" i="2"/>
  <c r="A22" i="2"/>
  <c r="AI22" i="1" l="1"/>
  <c r="AW22" i="1"/>
  <c r="BK22" i="1"/>
  <c r="U22" i="1"/>
  <c r="G22" i="1"/>
  <c r="BP12" i="1"/>
  <c r="BP36" i="1"/>
  <c r="BO36" i="1"/>
  <c r="BP35" i="1"/>
  <c r="BO35" i="1"/>
  <c r="BP34" i="1"/>
  <c r="BO34" i="1"/>
  <c r="BP33" i="1"/>
  <c r="BO33" i="1"/>
  <c r="BP32" i="1"/>
  <c r="BO32" i="1"/>
  <c r="BP28" i="1"/>
  <c r="BE22" i="1"/>
  <c r="BP20" i="1"/>
  <c r="BP17" i="1"/>
  <c r="BL12" i="1"/>
  <c r="BK12" i="1"/>
  <c r="BH12" i="1"/>
  <c r="BG12" i="1"/>
  <c r="BP11" i="1"/>
  <c r="BO11" i="1"/>
  <c r="BL11" i="1"/>
  <c r="BK11" i="1"/>
  <c r="BH11" i="1"/>
  <c r="BG11" i="1"/>
  <c r="BP10" i="1"/>
  <c r="BP25" i="1" s="1"/>
  <c r="BO10" i="1"/>
  <c r="BL10" i="1"/>
  <c r="BK10" i="1"/>
  <c r="BH10" i="1"/>
  <c r="BG10" i="1"/>
  <c r="BP6" i="1"/>
  <c r="B26" i="2" s="1"/>
  <c r="BF28" i="4"/>
  <c r="BF25" i="4"/>
  <c r="BF20" i="4"/>
  <c r="BF17" i="4"/>
  <c r="BE36" i="4"/>
  <c r="BG26" i="4"/>
  <c r="BG28" i="4" s="1"/>
  <c r="BG23" i="4"/>
  <c r="BG25" i="4" s="1"/>
  <c r="BG18" i="4"/>
  <c r="BH18" i="4" s="1"/>
  <c r="BP17" i="4"/>
  <c r="BG15" i="4"/>
  <c r="BG17" i="4" s="1"/>
  <c r="AD28" i="4"/>
  <c r="AD25" i="4"/>
  <c r="AR28" i="4"/>
  <c r="AR25" i="4"/>
  <c r="P28" i="4"/>
  <c r="P25" i="4"/>
  <c r="C28" i="4"/>
  <c r="B28" i="4"/>
  <c r="B25" i="4"/>
  <c r="AD20" i="4"/>
  <c r="AC36" i="4"/>
  <c r="AQ36" i="4" s="1"/>
  <c r="O36" i="4"/>
  <c r="C26" i="4"/>
  <c r="AS26" i="4"/>
  <c r="AS28" i="4" s="1"/>
  <c r="AE26" i="4"/>
  <c r="AE28" i="4" s="1"/>
  <c r="Q26" i="4"/>
  <c r="Q28" i="4" s="1"/>
  <c r="AS18" i="4"/>
  <c r="AS20" i="4" s="1"/>
  <c r="AR20" i="4"/>
  <c r="AE18" i="4"/>
  <c r="AE20" i="4" s="1"/>
  <c r="Q18" i="4"/>
  <c r="R18" i="4" s="1"/>
  <c r="R20" i="4" s="1"/>
  <c r="P20" i="4"/>
  <c r="C18" i="4"/>
  <c r="C20" i="4" s="1"/>
  <c r="B20" i="4"/>
  <c r="BB17" i="4"/>
  <c r="AS15" i="4" s="1"/>
  <c r="AR17" i="4"/>
  <c r="AN17" i="4"/>
  <c r="AE15" i="4" s="1"/>
  <c r="AD17" i="4"/>
  <c r="Z17" i="4"/>
  <c r="P17" i="4"/>
  <c r="L17" i="4"/>
  <c r="B17" i="4"/>
  <c r="Q15" i="4"/>
  <c r="R15" i="4" s="1"/>
  <c r="D15" i="4"/>
  <c r="E15" i="4" s="1"/>
  <c r="C15" i="4"/>
  <c r="C17" i="4" s="1"/>
  <c r="AS23" i="4"/>
  <c r="AS25" i="4" s="1"/>
  <c r="AE23" i="4"/>
  <c r="AE25" i="4" s="1"/>
  <c r="Q23" i="4"/>
  <c r="Q25" i="4" s="1"/>
  <c r="C23" i="4"/>
  <c r="C25" i="4" s="1"/>
  <c r="BH26" i="4" l="1"/>
  <c r="BI26" i="4" s="1"/>
  <c r="BI28" i="4" s="1"/>
  <c r="BH23" i="4"/>
  <c r="BH25" i="4" s="1"/>
  <c r="BP13" i="1"/>
  <c r="BN12" i="1"/>
  <c r="BI18" i="4"/>
  <c r="BI20" i="4" s="1"/>
  <c r="BH20" i="4"/>
  <c r="BG20" i="4"/>
  <c r="BJ18" i="4"/>
  <c r="BJ20" i="4" s="1"/>
  <c r="BH15" i="4"/>
  <c r="BH17" i="4" s="1"/>
  <c r="Q20" i="4"/>
  <c r="AT26" i="4"/>
  <c r="AT28" i="4" s="1"/>
  <c r="R26" i="4"/>
  <c r="R28" i="4" s="1"/>
  <c r="D26" i="4"/>
  <c r="D28" i="4" s="1"/>
  <c r="D18" i="4"/>
  <c r="D20" i="4" s="1"/>
  <c r="AE17" i="4"/>
  <c r="AF15" i="4"/>
  <c r="D23" i="4"/>
  <c r="D25" i="4" s="1"/>
  <c r="AT23" i="4"/>
  <c r="AT25" i="4" s="1"/>
  <c r="AF23" i="4"/>
  <c r="AF25" i="4" s="1"/>
  <c r="E17" i="4"/>
  <c r="F15" i="4"/>
  <c r="AF18" i="4"/>
  <c r="AF20" i="4" s="1"/>
  <c r="R17" i="4"/>
  <c r="S15" i="4"/>
  <c r="AS17" i="4"/>
  <c r="AT15" i="4"/>
  <c r="R23" i="4"/>
  <c r="R25" i="4" s="1"/>
  <c r="S18" i="4"/>
  <c r="S20" i="4" s="1"/>
  <c r="AT18" i="4"/>
  <c r="AT20" i="4" s="1"/>
  <c r="S26" i="4"/>
  <c r="S28" i="4" s="1"/>
  <c r="AF26" i="4"/>
  <c r="AF28" i="4" s="1"/>
  <c r="D17" i="4"/>
  <c r="Q17" i="4"/>
  <c r="BB6" i="1"/>
  <c r="B25" i="2" s="1"/>
  <c r="AN6" i="1"/>
  <c r="B24" i="2" s="1"/>
  <c r="Z6" i="1"/>
  <c r="B23" i="2" s="1"/>
  <c r="L6" i="1"/>
  <c r="B22" i="2" s="1"/>
  <c r="C26" i="2" s="1"/>
  <c r="BE6" i="1" s="1"/>
  <c r="BB28" i="1"/>
  <c r="AN28" i="1"/>
  <c r="AE26" i="1" s="1"/>
  <c r="Z28" i="1"/>
  <c r="L28" i="1"/>
  <c r="C26" i="1" s="1"/>
  <c r="K33" i="1"/>
  <c r="L33" i="1"/>
  <c r="Y33" i="1"/>
  <c r="Z33" i="1"/>
  <c r="AM33" i="1"/>
  <c r="AN33" i="1"/>
  <c r="BA33" i="1"/>
  <c r="BB33" i="1"/>
  <c r="K34" i="1"/>
  <c r="L34" i="1"/>
  <c r="Y34" i="1"/>
  <c r="Z34" i="1"/>
  <c r="AM34" i="1"/>
  <c r="AN34" i="1"/>
  <c r="BA34" i="1"/>
  <c r="BB34" i="1"/>
  <c r="K35" i="1"/>
  <c r="L35" i="1"/>
  <c r="Y35" i="1"/>
  <c r="Z35" i="1"/>
  <c r="AM35" i="1"/>
  <c r="AN35" i="1"/>
  <c r="BA35" i="1"/>
  <c r="BB35" i="1"/>
  <c r="BB20" i="1"/>
  <c r="BG18" i="1" s="1"/>
  <c r="AN20" i="1"/>
  <c r="AE18" i="1" s="1"/>
  <c r="Z20" i="1"/>
  <c r="Q18" i="1" s="1"/>
  <c r="L20" i="1"/>
  <c r="C18" i="1" s="1"/>
  <c r="BB17" i="1"/>
  <c r="AN17" i="1"/>
  <c r="AE15" i="1" s="1"/>
  <c r="AF15" i="1" s="1"/>
  <c r="AG15" i="1" s="1"/>
  <c r="AH15" i="1" s="1"/>
  <c r="AI15" i="1" s="1"/>
  <c r="AJ15" i="1" s="1"/>
  <c r="AK15" i="1" s="1"/>
  <c r="AL15" i="1" s="1"/>
  <c r="AM15" i="1" s="1"/>
  <c r="Z17" i="1"/>
  <c r="Q15" i="1" s="1"/>
  <c r="L17" i="1"/>
  <c r="Z12" i="1"/>
  <c r="AZ12" i="1"/>
  <c r="AN12" i="1"/>
  <c r="B9" i="2"/>
  <c r="B10" i="2"/>
  <c r="B11" i="2"/>
  <c r="B17" i="2"/>
  <c r="B18" i="2"/>
  <c r="B7" i="2"/>
  <c r="C5" i="2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4" i="2"/>
  <c r="A7" i="2"/>
  <c r="A8" i="2" s="1"/>
  <c r="A9" i="2" s="1"/>
  <c r="A10" i="2" s="1"/>
  <c r="A6" i="2"/>
  <c r="C15" i="1"/>
  <c r="D15" i="1" s="1"/>
  <c r="E15" i="1" s="1"/>
  <c r="F15" i="1" s="1"/>
  <c r="G15" i="1" s="1"/>
  <c r="H15" i="1" s="1"/>
  <c r="I15" i="1" s="1"/>
  <c r="J15" i="1" s="1"/>
  <c r="K15" i="1" s="1"/>
  <c r="Q26" i="1"/>
  <c r="AQ22" i="1"/>
  <c r="AC22" i="1"/>
  <c r="O22" i="1"/>
  <c r="A22" i="1"/>
  <c r="BB36" i="1"/>
  <c r="BA36" i="1"/>
  <c r="BB32" i="1"/>
  <c r="BA32" i="1"/>
  <c r="AX12" i="1"/>
  <c r="AW12" i="1"/>
  <c r="AT12" i="1"/>
  <c r="AS12" i="1"/>
  <c r="BB11" i="1"/>
  <c r="BA11" i="1"/>
  <c r="AX11" i="1"/>
  <c r="AW11" i="1"/>
  <c r="AT11" i="1"/>
  <c r="AS11" i="1"/>
  <c r="BB10" i="1"/>
  <c r="BB25" i="1" s="1"/>
  <c r="BA10" i="1"/>
  <c r="AX10" i="1"/>
  <c r="AW10" i="1"/>
  <c r="AT10" i="1"/>
  <c r="AS10" i="1"/>
  <c r="AN36" i="1"/>
  <c r="AM36" i="1"/>
  <c r="AN32" i="1"/>
  <c r="AM32" i="1"/>
  <c r="AJ12" i="1"/>
  <c r="AI12" i="1"/>
  <c r="AF12" i="1"/>
  <c r="AE12" i="1"/>
  <c r="AN11" i="1"/>
  <c r="AM11" i="1"/>
  <c r="AJ11" i="1"/>
  <c r="AI11" i="1"/>
  <c r="AF11" i="1"/>
  <c r="AE11" i="1"/>
  <c r="AN10" i="1"/>
  <c r="AN25" i="1" s="1"/>
  <c r="AE23" i="1" s="1"/>
  <c r="AM10" i="1"/>
  <c r="AJ10" i="1"/>
  <c r="AI10" i="1"/>
  <c r="AF10" i="1"/>
  <c r="AE10" i="1"/>
  <c r="Z36" i="1"/>
  <c r="Y36" i="1"/>
  <c r="Z32" i="1"/>
  <c r="Y32" i="1"/>
  <c r="V12" i="1"/>
  <c r="U12" i="1"/>
  <c r="R12" i="1"/>
  <c r="Q12" i="1"/>
  <c r="Z11" i="1"/>
  <c r="Y11" i="1"/>
  <c r="V11" i="1"/>
  <c r="U11" i="1"/>
  <c r="R11" i="1"/>
  <c r="Q11" i="1"/>
  <c r="Z10" i="1"/>
  <c r="Z25" i="1" s="1"/>
  <c r="Q23" i="1" s="1"/>
  <c r="Y10" i="1"/>
  <c r="V10" i="1"/>
  <c r="U10" i="1"/>
  <c r="R10" i="1"/>
  <c r="Q10" i="1"/>
  <c r="L36" i="1"/>
  <c r="K36" i="1"/>
  <c r="L11" i="1"/>
  <c r="L10" i="1"/>
  <c r="L25" i="1" s="1"/>
  <c r="C23" i="1" s="1"/>
  <c r="L32" i="1"/>
  <c r="K32" i="1"/>
  <c r="H12" i="1"/>
  <c r="H11" i="1"/>
  <c r="H10" i="1"/>
  <c r="D12" i="1"/>
  <c r="D11" i="1"/>
  <c r="D10" i="1"/>
  <c r="K11" i="1"/>
  <c r="K10" i="1"/>
  <c r="G12" i="1"/>
  <c r="G11" i="1"/>
  <c r="G10" i="1"/>
  <c r="C11" i="1"/>
  <c r="C12" i="1"/>
  <c r="C10" i="1"/>
  <c r="BH28" i="4" l="1"/>
  <c r="BJ26" i="4"/>
  <c r="BJ28" i="4" s="1"/>
  <c r="BI23" i="4"/>
  <c r="BI25" i="4" s="1"/>
  <c r="AS18" i="1"/>
  <c r="AT18" i="1" s="1"/>
  <c r="AZ13" i="1"/>
  <c r="BN13" i="1"/>
  <c r="AS13" i="1"/>
  <c r="BG13" i="1"/>
  <c r="AL13" i="1"/>
  <c r="AE13" i="1"/>
  <c r="X13" i="1"/>
  <c r="J13" i="1"/>
  <c r="Q13" i="1"/>
  <c r="C13" i="1"/>
  <c r="A11" i="2"/>
  <c r="A12" i="2" s="1"/>
  <c r="A13" i="2" s="1"/>
  <c r="A14" i="2" s="1"/>
  <c r="A15" i="2" s="1"/>
  <c r="A16" i="2" s="1"/>
  <c r="A17" i="2" s="1"/>
  <c r="A18" i="2" s="1"/>
  <c r="L13" i="1"/>
  <c r="B16" i="2"/>
  <c r="B8" i="2"/>
  <c r="AN13" i="1"/>
  <c r="B15" i="2"/>
  <c r="B14" i="2"/>
  <c r="BA13" i="1"/>
  <c r="BB13" i="1"/>
  <c r="B13" i="2"/>
  <c r="Z13" i="1"/>
  <c r="B12" i="2"/>
  <c r="BO13" i="1"/>
  <c r="AS23" i="1"/>
  <c r="AT23" i="1" s="1"/>
  <c r="BG23" i="1"/>
  <c r="AS15" i="1"/>
  <c r="AT15" i="1" s="1"/>
  <c r="AU15" i="1" s="1"/>
  <c r="AV15" i="1" s="1"/>
  <c r="AW15" i="1" s="1"/>
  <c r="AX15" i="1" s="1"/>
  <c r="AY15" i="1" s="1"/>
  <c r="AZ15" i="1" s="1"/>
  <c r="BA15" i="1" s="1"/>
  <c r="BG15" i="1"/>
  <c r="AS26" i="1"/>
  <c r="AT26" i="1" s="1"/>
  <c r="BG26" i="1"/>
  <c r="BH18" i="1"/>
  <c r="BJ23" i="4"/>
  <c r="BJ25" i="4" s="1"/>
  <c r="BI15" i="4"/>
  <c r="BI17" i="4" s="1"/>
  <c r="BK18" i="4"/>
  <c r="BK20" i="4" s="1"/>
  <c r="BK26" i="4"/>
  <c r="BK28" i="4" s="1"/>
  <c r="AF26" i="1"/>
  <c r="R26" i="1"/>
  <c r="D18" i="1"/>
  <c r="D23" i="1"/>
  <c r="AF23" i="1"/>
  <c r="R18" i="1"/>
  <c r="R23" i="1"/>
  <c r="D26" i="1"/>
  <c r="AU26" i="4"/>
  <c r="AU28" i="4" s="1"/>
  <c r="E26" i="4"/>
  <c r="E28" i="4" s="1"/>
  <c r="C25" i="2"/>
  <c r="AQ6" i="1" s="1"/>
  <c r="AU18" i="4"/>
  <c r="AU20" i="4" s="1"/>
  <c r="S17" i="4"/>
  <c r="T15" i="4"/>
  <c r="AU23" i="4"/>
  <c r="AU25" i="4" s="1"/>
  <c r="T18" i="4"/>
  <c r="T20" i="4" s="1"/>
  <c r="AG18" i="4"/>
  <c r="AG20" i="4" s="1"/>
  <c r="E23" i="4"/>
  <c r="E25" i="4" s="1"/>
  <c r="AG26" i="4"/>
  <c r="AG28" i="4" s="1"/>
  <c r="F17" i="4"/>
  <c r="G15" i="4"/>
  <c r="AF17" i="4"/>
  <c r="AG15" i="4"/>
  <c r="T26" i="4"/>
  <c r="T28" i="4" s="1"/>
  <c r="S23" i="4"/>
  <c r="S25" i="4" s="1"/>
  <c r="AT17" i="4"/>
  <c r="AU15" i="4"/>
  <c r="AG23" i="4"/>
  <c r="AG25" i="4" s="1"/>
  <c r="E18" i="4"/>
  <c r="E20" i="4" s="1"/>
  <c r="C22" i="2"/>
  <c r="A6" i="1" s="1"/>
  <c r="C24" i="2"/>
  <c r="AC6" i="1" s="1"/>
  <c r="C23" i="2"/>
  <c r="O6" i="1" s="1"/>
  <c r="R15" i="1"/>
  <c r="S15" i="1" s="1"/>
  <c r="T15" i="1" s="1"/>
  <c r="U15" i="1" s="1"/>
  <c r="V15" i="1" s="1"/>
  <c r="W15" i="1" s="1"/>
  <c r="X15" i="1" s="1"/>
  <c r="Y15" i="1" s="1"/>
  <c r="X12" i="1"/>
  <c r="Y13" i="1" s="1"/>
  <c r="BB12" i="1"/>
  <c r="AL12" i="1"/>
  <c r="AM13" i="1" s="1"/>
  <c r="L12" i="1"/>
  <c r="AF18" i="1"/>
  <c r="BI18" i="1" l="1"/>
  <c r="BH15" i="1"/>
  <c r="BH23" i="1"/>
  <c r="BH26" i="1"/>
  <c r="BL18" i="4"/>
  <c r="BL20" i="4" s="1"/>
  <c r="BL26" i="4"/>
  <c r="BL28" i="4" s="1"/>
  <c r="BJ15" i="4"/>
  <c r="BJ17" i="4" s="1"/>
  <c r="BK23" i="4"/>
  <c r="BK25" i="4" s="1"/>
  <c r="AU18" i="1"/>
  <c r="E18" i="1"/>
  <c r="AU23" i="1"/>
  <c r="S18" i="1"/>
  <c r="AU26" i="1"/>
  <c r="E26" i="1"/>
  <c r="AG23" i="1"/>
  <c r="S26" i="1"/>
  <c r="AG18" i="1"/>
  <c r="S23" i="1"/>
  <c r="E23" i="1"/>
  <c r="AG26" i="1"/>
  <c r="AV26" i="4"/>
  <c r="AV28" i="4" s="1"/>
  <c r="F26" i="4"/>
  <c r="F28" i="4" s="1"/>
  <c r="T23" i="4"/>
  <c r="T25" i="4" s="1"/>
  <c r="AH26" i="4"/>
  <c r="AH28" i="4" s="1"/>
  <c r="AH23" i="4"/>
  <c r="AH25" i="4" s="1"/>
  <c r="U26" i="4"/>
  <c r="U28" i="4" s="1"/>
  <c r="AV23" i="4"/>
  <c r="AV25" i="4" s="1"/>
  <c r="F23" i="4"/>
  <c r="F25" i="4" s="1"/>
  <c r="AU17" i="4"/>
  <c r="AV15" i="4"/>
  <c r="AG17" i="4"/>
  <c r="AH15" i="4"/>
  <c r="AH18" i="4"/>
  <c r="AH20" i="4" s="1"/>
  <c r="U15" i="4"/>
  <c r="T17" i="4"/>
  <c r="F18" i="4"/>
  <c r="F20" i="4" s="1"/>
  <c r="G17" i="4"/>
  <c r="H15" i="4"/>
  <c r="U18" i="4"/>
  <c r="U20" i="4" s="1"/>
  <c r="AV18" i="4"/>
  <c r="AV20" i="4" s="1"/>
  <c r="J12" i="1"/>
  <c r="K13" i="1" s="1"/>
  <c r="BI26" i="1" l="1"/>
  <c r="BI23" i="1"/>
  <c r="BI15" i="1"/>
  <c r="BJ18" i="1"/>
  <c r="BK15" i="4"/>
  <c r="BK17" i="4" s="1"/>
  <c r="BL23" i="4"/>
  <c r="BL25" i="4" s="1"/>
  <c r="BM26" i="4"/>
  <c r="BM28" i="4" s="1"/>
  <c r="BM18" i="4"/>
  <c r="BM20" i="4" s="1"/>
  <c r="AH26" i="1"/>
  <c r="T26" i="1"/>
  <c r="T18" i="1"/>
  <c r="F23" i="1"/>
  <c r="AH23" i="1"/>
  <c r="AV23" i="1"/>
  <c r="T23" i="1"/>
  <c r="F26" i="1"/>
  <c r="F18" i="1"/>
  <c r="AH18" i="1"/>
  <c r="AV26" i="1"/>
  <c r="AV18" i="1"/>
  <c r="AW26" i="4"/>
  <c r="AW28" i="4" s="1"/>
  <c r="G26" i="4"/>
  <c r="G28" i="4" s="1"/>
  <c r="G18" i="4"/>
  <c r="G20" i="4" s="1"/>
  <c r="AV17" i="4"/>
  <c r="AW15" i="4"/>
  <c r="AI23" i="4"/>
  <c r="AI25" i="4" s="1"/>
  <c r="V18" i="4"/>
  <c r="V20" i="4" s="1"/>
  <c r="V15" i="4"/>
  <c r="U17" i="4"/>
  <c r="H17" i="4"/>
  <c r="I15" i="4"/>
  <c r="AI18" i="4"/>
  <c r="AI20" i="4" s="1"/>
  <c r="AW23" i="4"/>
  <c r="AW25" i="4" s="1"/>
  <c r="AI26" i="4"/>
  <c r="AI28" i="4" s="1"/>
  <c r="AW18" i="4"/>
  <c r="AW20" i="4" s="1"/>
  <c r="G23" i="4"/>
  <c r="G25" i="4" s="1"/>
  <c r="AH17" i="4"/>
  <c r="AI15" i="4"/>
  <c r="U23" i="4"/>
  <c r="U25" i="4" s="1"/>
  <c r="V26" i="4"/>
  <c r="V28" i="4" s="1"/>
  <c r="BK18" i="1" l="1"/>
  <c r="BJ15" i="1"/>
  <c r="BJ23" i="1"/>
  <c r="BJ26" i="1"/>
  <c r="BN18" i="4"/>
  <c r="BN20" i="4" s="1"/>
  <c r="BM23" i="4"/>
  <c r="BM25" i="4" s="1"/>
  <c r="BN26" i="4"/>
  <c r="BN28" i="4" s="1"/>
  <c r="BL15" i="4"/>
  <c r="BL17" i="4" s="1"/>
  <c r="AW18" i="1"/>
  <c r="AW26" i="1"/>
  <c r="U23" i="1"/>
  <c r="U18" i="1"/>
  <c r="G26" i="1"/>
  <c r="AW23" i="1"/>
  <c r="G23" i="1"/>
  <c r="AI18" i="1"/>
  <c r="U26" i="1"/>
  <c r="G18" i="1"/>
  <c r="AI23" i="1"/>
  <c r="AI26" i="1"/>
  <c r="AX26" i="4"/>
  <c r="AX28" i="4" s="1"/>
  <c r="H26" i="4"/>
  <c r="H28" i="4" s="1"/>
  <c r="AJ18" i="4"/>
  <c r="AJ20" i="4" s="1"/>
  <c r="J15" i="4"/>
  <c r="I17" i="4"/>
  <c r="AJ23" i="4"/>
  <c r="AJ25" i="4" s="1"/>
  <c r="H23" i="4"/>
  <c r="H25" i="4" s="1"/>
  <c r="AJ26" i="4"/>
  <c r="AJ28" i="4" s="1"/>
  <c r="AW17" i="4"/>
  <c r="AX15" i="4"/>
  <c r="W26" i="4"/>
  <c r="W28" i="4" s="1"/>
  <c r="V23" i="4"/>
  <c r="V25" i="4" s="1"/>
  <c r="W15" i="4"/>
  <c r="V17" i="4"/>
  <c r="AX23" i="4"/>
  <c r="AX25" i="4" s="1"/>
  <c r="H18" i="4"/>
  <c r="H20" i="4" s="1"/>
  <c r="AX18" i="4"/>
  <c r="AX20" i="4" s="1"/>
  <c r="AI17" i="4"/>
  <c r="AJ15" i="4"/>
  <c r="W18" i="4"/>
  <c r="W20" i="4" s="1"/>
  <c r="BK26" i="1" l="1"/>
  <c r="BK23" i="1"/>
  <c r="BK15" i="1"/>
  <c r="BL18" i="1"/>
  <c r="BM15" i="4"/>
  <c r="BM17" i="4" s="1"/>
  <c r="BO26" i="4"/>
  <c r="BO28" i="4" s="1"/>
  <c r="BN23" i="4"/>
  <c r="BN25" i="4" s="1"/>
  <c r="BO18" i="4"/>
  <c r="BO20" i="4" s="1"/>
  <c r="V23" i="1"/>
  <c r="V18" i="1"/>
  <c r="H18" i="1"/>
  <c r="AX23" i="1"/>
  <c r="AX26" i="1"/>
  <c r="AJ18" i="1"/>
  <c r="H23" i="1"/>
  <c r="AJ26" i="1"/>
  <c r="AJ23" i="1"/>
  <c r="V26" i="1"/>
  <c r="H26" i="1"/>
  <c r="AX18" i="1"/>
  <c r="AY26" i="4"/>
  <c r="AY28" i="4" s="1"/>
  <c r="I26" i="4"/>
  <c r="I28" i="4" s="1"/>
  <c r="AK23" i="4"/>
  <c r="AK25" i="4" s="1"/>
  <c r="X18" i="4"/>
  <c r="X20" i="4" s="1"/>
  <c r="AJ17" i="4"/>
  <c r="AK15" i="4"/>
  <c r="K15" i="4"/>
  <c r="K17" i="4" s="1"/>
  <c r="J17" i="4"/>
  <c r="AY18" i="4"/>
  <c r="AY20" i="4" s="1"/>
  <c r="AK26" i="4"/>
  <c r="AK28" i="4" s="1"/>
  <c r="AK18" i="4"/>
  <c r="AK20" i="4" s="1"/>
  <c r="AY23" i="4"/>
  <c r="AY25" i="4" s="1"/>
  <c r="AY15" i="4"/>
  <c r="AX17" i="4"/>
  <c r="I18" i="4"/>
  <c r="I20" i="4" s="1"/>
  <c r="I23" i="4"/>
  <c r="I25" i="4" s="1"/>
  <c r="X26" i="4"/>
  <c r="X28" i="4" s="1"/>
  <c r="X15" i="4"/>
  <c r="W17" i="4"/>
  <c r="W23" i="4"/>
  <c r="W25" i="4" s="1"/>
  <c r="BM18" i="1" l="1"/>
  <c r="BL15" i="1"/>
  <c r="BL23" i="1"/>
  <c r="BL26" i="1"/>
  <c r="BO23" i="4"/>
  <c r="BO25" i="4" s="1"/>
  <c r="BN15" i="4"/>
  <c r="BN17" i="4" s="1"/>
  <c r="I23" i="1"/>
  <c r="I18" i="1"/>
  <c r="AK26" i="1"/>
  <c r="W26" i="1"/>
  <c r="AK18" i="1"/>
  <c r="W18" i="1"/>
  <c r="AY23" i="1"/>
  <c r="I26" i="1"/>
  <c r="AY18" i="1"/>
  <c r="AK23" i="1"/>
  <c r="AY26" i="1"/>
  <c r="W23" i="1"/>
  <c r="AZ26" i="4"/>
  <c r="AZ28" i="4" s="1"/>
  <c r="J26" i="4"/>
  <c r="J28" i="4" s="1"/>
  <c r="AL18" i="4"/>
  <c r="AL20" i="4" s="1"/>
  <c r="J23" i="4"/>
  <c r="J25" i="4" s="1"/>
  <c r="J18" i="4"/>
  <c r="J20" i="4" s="1"/>
  <c r="AL26" i="4"/>
  <c r="AL28" i="4" s="1"/>
  <c r="AK17" i="4"/>
  <c r="AL15" i="4"/>
  <c r="X23" i="4"/>
  <c r="X25" i="4" s="1"/>
  <c r="AZ15" i="4"/>
  <c r="AY17" i="4"/>
  <c r="Y18" i="4"/>
  <c r="Y20" i="4" s="1"/>
  <c r="AL23" i="4"/>
  <c r="AL25" i="4" s="1"/>
  <c r="Y15" i="4"/>
  <c r="Y17" i="4" s="1"/>
  <c r="X17" i="4"/>
  <c r="AZ18" i="4"/>
  <c r="AZ20" i="4" s="1"/>
  <c r="Y26" i="4"/>
  <c r="Y28" i="4" s="1"/>
  <c r="AZ23" i="4"/>
  <c r="AZ25" i="4" s="1"/>
  <c r="BM26" i="1" l="1"/>
  <c r="BM23" i="1"/>
  <c r="BM15" i="1"/>
  <c r="BN18" i="1"/>
  <c r="BO15" i="4"/>
  <c r="BO17" i="4" s="1"/>
  <c r="J26" i="1"/>
  <c r="AZ26" i="1"/>
  <c r="AZ23" i="1"/>
  <c r="AL26" i="1"/>
  <c r="X23" i="1"/>
  <c r="X18" i="1"/>
  <c r="J18" i="1"/>
  <c r="X26" i="1"/>
  <c r="AL23" i="1"/>
  <c r="AZ18" i="1"/>
  <c r="AL18" i="1"/>
  <c r="J23" i="1"/>
  <c r="BA26" i="4"/>
  <c r="BA28" i="4" s="1"/>
  <c r="K26" i="4"/>
  <c r="K28" i="4" s="1"/>
  <c r="AM26" i="4"/>
  <c r="AM28" i="4" s="1"/>
  <c r="BA18" i="4"/>
  <c r="BA20" i="4" s="1"/>
  <c r="AZ17" i="4"/>
  <c r="BA15" i="4"/>
  <c r="BA17" i="4" s="1"/>
  <c r="K18" i="4"/>
  <c r="K20" i="4" s="1"/>
  <c r="Y23" i="4"/>
  <c r="Y25" i="4" s="1"/>
  <c r="K23" i="4"/>
  <c r="K25" i="4" s="1"/>
  <c r="AM23" i="4"/>
  <c r="AM25" i="4" s="1"/>
  <c r="AL17" i="4"/>
  <c r="AM15" i="4"/>
  <c r="AM17" i="4" s="1"/>
  <c r="AM18" i="4"/>
  <c r="AM20" i="4" s="1"/>
  <c r="BA23" i="4"/>
  <c r="BA25" i="4" s="1"/>
  <c r="BO18" i="1" l="1"/>
  <c r="BN23" i="1"/>
  <c r="BN15" i="1"/>
  <c r="BN26" i="1"/>
  <c r="K18" i="1"/>
  <c r="BA23" i="1"/>
  <c r="AM26" i="1"/>
  <c r="AM18" i="1"/>
  <c r="BA18" i="1"/>
  <c r="Y18" i="1"/>
  <c r="BA26" i="1"/>
  <c r="Y26" i="1"/>
  <c r="K23" i="1"/>
  <c r="AM23" i="1"/>
  <c r="Y23" i="1"/>
  <c r="K26" i="1"/>
  <c r="BO26" i="1" l="1"/>
  <c r="BO23" i="1"/>
  <c r="BO15" i="1"/>
</calcChain>
</file>

<file path=xl/sharedStrings.xml><?xml version="1.0" encoding="utf-8"?>
<sst xmlns="http://schemas.openxmlformats.org/spreadsheetml/2006/main" count="568" uniqueCount="81">
  <si>
    <t>Spieler</t>
  </si>
  <si>
    <t>Charakter</t>
  </si>
  <si>
    <t>Beruf</t>
  </si>
  <si>
    <t>ST</t>
  </si>
  <si>
    <t>KO</t>
  </si>
  <si>
    <t>GR</t>
  </si>
  <si>
    <t>GE</t>
  </si>
  <si>
    <t>IN</t>
  </si>
  <si>
    <t>ER</t>
  </si>
  <si>
    <t>MA</t>
  </si>
  <si>
    <t>BI</t>
  </si>
  <si>
    <t>BW</t>
  </si>
  <si>
    <t>Trefferpunkte</t>
  </si>
  <si>
    <t>Magiepunkte</t>
  </si>
  <si>
    <t>Stabilitätspunkte</t>
  </si>
  <si>
    <t>Glück</t>
  </si>
  <si>
    <t>Spurensuche</t>
  </si>
  <si>
    <t>Verborgenes erkennen</t>
  </si>
  <si>
    <t>Horchen</t>
  </si>
  <si>
    <t>männlich</t>
  </si>
  <si>
    <t>reg</t>
  </si>
  <si>
    <t>sch</t>
  </si>
  <si>
    <t>ext</t>
  </si>
  <si>
    <t>umnachtet</t>
  </si>
  <si>
    <t>geistesgestört</t>
  </si>
  <si>
    <t>schwere Wunde</t>
  </si>
  <si>
    <t>im Sterben</t>
  </si>
  <si>
    <t>bewusstlos</t>
  </si>
  <si>
    <t>max</t>
  </si>
  <si>
    <t>Attribute</t>
  </si>
  <si>
    <t>Fertigkeiten</t>
  </si>
  <si>
    <t>Ist</t>
  </si>
  <si>
    <t>Anmerkungen</t>
  </si>
  <si>
    <t>Verletzungen</t>
  </si>
  <si>
    <t>Phobien und Verhaltensstörungen</t>
  </si>
  <si>
    <t>Lars</t>
  </si>
  <si>
    <t>Thomas</t>
  </si>
  <si>
    <t>Dominik</t>
  </si>
  <si>
    <t>Cindy</t>
  </si>
  <si>
    <t>Statur</t>
  </si>
  <si>
    <t>Schadensbonus</t>
  </si>
  <si>
    <t>ST+GR</t>
  </si>
  <si>
    <t>+1W4</t>
  </si>
  <si>
    <t>Cthulhu Mythos</t>
  </si>
  <si>
    <t>Initiative Reihenfolge</t>
  </si>
  <si>
    <t>Rang</t>
  </si>
  <si>
    <t>feuerbereit</t>
  </si>
  <si>
    <t>result. GE</t>
  </si>
  <si>
    <t>Alter</t>
  </si>
  <si>
    <t>Geschlecht</t>
  </si>
  <si>
    <t>farbig hervorgehobene Felder können/sollten in der Regel ausgefüllt werden. Alle anderen Felder berechnen sich automatisch.</t>
  </si>
  <si>
    <t>reg = reguläre Probe</t>
  </si>
  <si>
    <t>sch = schwierige Probe (1/2 Wert)</t>
  </si>
  <si>
    <t>ext = extreme Probe (1/5 Wert)</t>
  </si>
  <si>
    <t>Die Attributswerte und Fertigkeitswerte werden farbig markiert in Abhängigkeit ihrer Höhe. Grün sind dabei hohe Werte, rot niedrige Werte.</t>
  </si>
  <si>
    <t>Die Felder vor feuerbereit, schwere Wunde, umnachtet und geistesgestört können mit einem "X" ausgefüllt werden. Im Sterben und bewusstlos berechnen sich automatisch.</t>
  </si>
  <si>
    <t>Dieses Blatt ist zur freien Verwendung gedacht, kann als blanko Vorlage ausgedruckt und von Hand gepflegt werden.</t>
  </si>
  <si>
    <t>Falls weniger Spalten (Spieler) benötigt werden, können die Spalten über das Gruppierungssymbol (-) am oberen Rand ausgeblendet werden.</t>
  </si>
  <si>
    <t>Die Farbbalken bei Glück, Trefferpunkte, Magiepunkte und Stabilitätspunkte spannen sich anhand des Ist-Werts zwischen dem minimalen Wert (0) und dem maximalen (max) Wert auf.</t>
  </si>
  <si>
    <t>Salek</t>
  </si>
  <si>
    <t>Spieljahr</t>
  </si>
  <si>
    <t>Modus</t>
  </si>
  <si>
    <t>Geburtsjahr</t>
  </si>
  <si>
    <t>v</t>
  </si>
  <si>
    <t>Das Alter wird automatisch berechnet. Hierzu oben das Spieljahr und die Geburtsjahre eingeben. Alternativ den Modus Alter wählen und das Alter direkt eingeben.</t>
  </si>
  <si>
    <t>Stand:</t>
  </si>
  <si>
    <t>für das Spieljahr:</t>
  </si>
  <si>
    <t>Cthulhu Spielleiterbogen Version:</t>
  </si>
  <si>
    <t>http://jaegers.net</t>
  </si>
  <si>
    <t>Psychologie</t>
  </si>
  <si>
    <t>Riccardo "Ombra" Santoro</t>
  </si>
  <si>
    <t>Arbeiter / Einbrecher</t>
  </si>
  <si>
    <t>Francesco Russo</t>
  </si>
  <si>
    <t>Anwalt</t>
  </si>
  <si>
    <t>Falcone Di Maria</t>
  </si>
  <si>
    <t>Tommy Massino</t>
  </si>
  <si>
    <t>Tagelöhner / Trickbetrüger</t>
  </si>
  <si>
    <t>Metzgerlehrling / Messerkämpfer</t>
  </si>
  <si>
    <t>Luna</t>
  </si>
  <si>
    <t>Feinmechanikerin</t>
  </si>
  <si>
    <t>© 2017 Michael L. Jaegers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</si>
</sst>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6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" fillId="2" borderId="1" xfId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1" fillId="2" borderId="5" xfId="1" applyBorder="1" applyAlignment="1" applyProtection="1">
      <alignment horizontal="center"/>
      <protection locked="0"/>
    </xf>
    <xf numFmtId="0" fontId="1" fillId="2" borderId="6" xfId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left"/>
    </xf>
    <xf numFmtId="0" fontId="1" fillId="2" borderId="6" xfId="1" applyBorder="1" applyProtection="1">
      <protection locked="0"/>
    </xf>
    <xf numFmtId="0" fontId="0" fillId="0" borderId="7" xfId="0" applyBorder="1" applyAlignment="1">
      <alignment horizontal="center"/>
    </xf>
    <xf numFmtId="0" fontId="2" fillId="0" borderId="7" xfId="0" applyFont="1" applyBorder="1"/>
    <xf numFmtId="0" fontId="1" fillId="2" borderId="14" xfId="1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2" borderId="2" xfId="1" applyBorder="1" applyAlignment="1" applyProtection="1">
      <alignment horizontal="center"/>
      <protection locked="0"/>
    </xf>
    <xf numFmtId="0" fontId="0" fillId="0" borderId="0" xfId="0" quotePrefix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" fillId="2" borderId="22" xfId="1" applyBorder="1" applyAlignment="1" applyProtection="1">
      <alignment horizontal="center"/>
      <protection locked="0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2" borderId="26" xfId="1" applyBorder="1" applyAlignment="1" applyProtection="1">
      <alignment horizontal="center"/>
      <protection locked="0"/>
    </xf>
    <xf numFmtId="0" fontId="0" fillId="0" borderId="0" xfId="0" applyBorder="1" applyAlignment="1"/>
    <xf numFmtId="0" fontId="2" fillId="0" borderId="0" xfId="0" applyFont="1" applyBorder="1"/>
    <xf numFmtId="0" fontId="0" fillId="0" borderId="9" xfId="0" applyBorder="1" applyAlignment="1"/>
    <xf numFmtId="0" fontId="4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1" fillId="2" borderId="1" xfId="1" applyAlignment="1" applyProtection="1">
      <alignment horizontal="center"/>
      <protection locked="0"/>
    </xf>
    <xf numFmtId="0" fontId="0" fillId="0" borderId="23" xfId="0" applyBorder="1" applyAlignment="1">
      <alignment horizontal="right"/>
    </xf>
    <xf numFmtId="14" fontId="0" fillId="0" borderId="0" xfId="0" applyNumberFormat="1"/>
    <xf numFmtId="0" fontId="0" fillId="0" borderId="8" xfId="0" applyBorder="1" applyAlignment="1">
      <alignment horizontal="left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8" xfId="0" applyFont="1" applyBorder="1" applyAlignment="1">
      <alignment horizontal="center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28" xfId="0" applyBorder="1" applyAlignment="1">
      <alignment horizontal="left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1" fillId="2" borderId="5" xfId="1" applyBorder="1" applyAlignment="1" applyProtection="1">
      <alignment horizontal="left" vertical="top" wrapText="1"/>
      <protection locked="0"/>
    </xf>
    <xf numFmtId="0" fontId="1" fillId="2" borderId="1" xfId="1" applyBorder="1" applyAlignment="1" applyProtection="1">
      <alignment horizontal="left" vertical="top" wrapText="1"/>
      <protection locked="0"/>
    </xf>
    <xf numFmtId="0" fontId="1" fillId="2" borderId="6" xfId="1" applyBorder="1" applyAlignment="1" applyProtection="1">
      <alignment horizontal="left" vertical="top" wrapText="1"/>
      <protection locked="0"/>
    </xf>
    <xf numFmtId="0" fontId="1" fillId="2" borderId="32" xfId="1" applyBorder="1" applyAlignment="1" applyProtection="1">
      <alignment horizontal="left" vertical="top" wrapText="1"/>
      <protection locked="0"/>
    </xf>
    <xf numFmtId="0" fontId="1" fillId="2" borderId="14" xfId="1" applyBorder="1" applyAlignment="1" applyProtection="1">
      <alignment horizontal="left" vertical="top" wrapText="1"/>
      <protection locked="0"/>
    </xf>
    <xf numFmtId="0" fontId="1" fillId="2" borderId="33" xfId="1" applyBorder="1" applyAlignment="1" applyProtection="1">
      <alignment horizontal="left" vertical="top" wrapText="1"/>
      <protection locked="0"/>
    </xf>
    <xf numFmtId="0" fontId="0" fillId="0" borderId="17" xfId="0" applyBorder="1"/>
    <xf numFmtId="0" fontId="0" fillId="0" borderId="18" xfId="0" applyBorder="1"/>
    <xf numFmtId="0" fontId="1" fillId="2" borderId="38" xfId="1" applyBorder="1" applyAlignment="1" applyProtection="1">
      <alignment horizontal="center"/>
      <protection locked="0"/>
    </xf>
    <xf numFmtId="0" fontId="1" fillId="2" borderId="39" xfId="1" applyBorder="1" applyAlignment="1" applyProtection="1">
      <alignment horizontal="center"/>
      <protection locked="0"/>
    </xf>
    <xf numFmtId="0" fontId="0" fillId="0" borderId="7" xfId="0" applyBorder="1"/>
    <xf numFmtId="0" fontId="0" fillId="0" borderId="0" xfId="0" applyBorder="1"/>
    <xf numFmtId="0" fontId="1" fillId="2" borderId="2" xfId="1" applyBorder="1" applyAlignment="1" applyProtection="1">
      <alignment horizontal="center"/>
      <protection locked="0"/>
    </xf>
    <xf numFmtId="0" fontId="1" fillId="2" borderId="9" xfId="1" applyBorder="1" applyAlignment="1" applyProtection="1">
      <alignment horizontal="center"/>
      <protection locked="0"/>
    </xf>
    <xf numFmtId="0" fontId="1" fillId="2" borderId="23" xfId="1" applyBorder="1" applyAlignment="1" applyProtection="1">
      <alignment horizontal="center"/>
      <protection locked="0"/>
    </xf>
    <xf numFmtId="0" fontId="1" fillId="2" borderId="24" xfId="1" applyBorder="1" applyAlignment="1" applyProtection="1">
      <alignment horizontal="center"/>
      <protection locked="0"/>
    </xf>
    <xf numFmtId="0" fontId="1" fillId="2" borderId="34" xfId="1" applyBorder="1" applyAlignment="1" applyProtection="1">
      <alignment horizontal="center"/>
      <protection locked="0"/>
    </xf>
    <xf numFmtId="0" fontId="1" fillId="2" borderId="5" xfId="1" applyBorder="1" applyAlignment="1" applyProtection="1">
      <alignment horizontal="left"/>
      <protection locked="0"/>
    </xf>
    <xf numFmtId="0" fontId="1" fillId="2" borderId="1" xfId="1" applyBorder="1" applyAlignment="1" applyProtection="1">
      <alignment horizontal="left"/>
      <protection locked="0"/>
    </xf>
    <xf numFmtId="0" fontId="1" fillId="2" borderId="32" xfId="1" applyBorder="1" applyAlignment="1" applyProtection="1">
      <alignment horizontal="left"/>
      <protection locked="0"/>
    </xf>
    <xf numFmtId="0" fontId="1" fillId="2" borderId="14" xfId="1" applyBorder="1" applyAlignment="1" applyProtection="1">
      <alignment horizontal="left"/>
      <protection locked="0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6" fillId="0" borderId="0" xfId="2" applyAlignment="1">
      <alignment horizontal="right"/>
    </xf>
    <xf numFmtId="0" fontId="0" fillId="0" borderId="0" xfId="0" applyAlignment="1">
      <alignment horizontal="righ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" fillId="2" borderId="35" xfId="1" applyBorder="1" applyAlignment="1" applyProtection="1">
      <alignment horizontal="center"/>
      <protection locked="0"/>
    </xf>
    <xf numFmtId="0" fontId="1" fillId="2" borderId="36" xfId="1" applyBorder="1" applyAlignment="1" applyProtection="1">
      <alignment horizontal="center"/>
      <protection locked="0"/>
    </xf>
    <xf numFmtId="0" fontId="1" fillId="2" borderId="37" xfId="1" applyBorder="1" applyAlignment="1" applyProtection="1">
      <alignment horizontal="center"/>
      <protection locked="0"/>
    </xf>
  </cellXfs>
  <cellStyles count="3">
    <cellStyle name="Eingabe" xfId="1" builtinId="20"/>
    <cellStyle name="Link" xfId="2" builtinId="8"/>
    <cellStyle name="Standard" xfId="0" builtinId="0"/>
  </cellStyles>
  <dxfs count="94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1" defaultTableStyle="TableStyleMedium2" defaultPivotStyle="PivotStyleLight16">
    <tableStyle name="MySqlDefault" pivot="0" table="0" count="0"/>
  </tableStyles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aegers.ne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jaeger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4"/>
  <sheetViews>
    <sheetView showGridLines="0" tabSelected="1" zoomScaleNormal="100" zoomScaleSheetLayoutView="100" workbookViewId="0">
      <selection activeCell="BS2" sqref="BS2"/>
    </sheetView>
  </sheetViews>
  <sheetFormatPr baseColWidth="10" defaultRowHeight="14.5" outlineLevelCol="1" x14ac:dyDescent="0.35"/>
  <cols>
    <col min="1" max="12" width="3.54296875" customWidth="1" outlineLevel="1"/>
    <col min="13" max="13" width="2.81640625" customWidth="1" outlineLevel="1"/>
    <col min="14" max="14" width="2.81640625" hidden="1" customWidth="1"/>
    <col min="15" max="26" width="3.54296875" customWidth="1" outlineLevel="1"/>
    <col min="27" max="27" width="2.81640625" customWidth="1" outlineLevel="1"/>
    <col min="28" max="28" width="2.81640625" hidden="1" customWidth="1"/>
    <col min="29" max="40" width="3.54296875" customWidth="1" outlineLevel="1"/>
    <col min="41" max="41" width="2.81640625" customWidth="1" outlineLevel="1"/>
    <col min="42" max="42" width="2.81640625" hidden="1" customWidth="1"/>
    <col min="43" max="54" width="3.54296875" customWidth="1" outlineLevel="1"/>
    <col min="55" max="55" width="2.81640625" customWidth="1" outlineLevel="1"/>
    <col min="56" max="56" width="2.81640625" hidden="1" customWidth="1"/>
    <col min="57" max="68" width="3.54296875" customWidth="1" outlineLevel="1"/>
    <col min="69" max="69" width="2.81640625" customWidth="1" outlineLevel="1"/>
    <col min="70" max="70" width="23.81640625" customWidth="1"/>
    <col min="71" max="71" width="12.81640625" customWidth="1"/>
  </cols>
  <sheetData>
    <row r="1" spans="1:71" x14ac:dyDescent="0.35">
      <c r="A1" s="85" t="s">
        <v>0</v>
      </c>
      <c r="B1" s="86"/>
      <c r="C1" s="86"/>
      <c r="D1" s="87" t="s">
        <v>35</v>
      </c>
      <c r="E1" s="87"/>
      <c r="F1" s="87"/>
      <c r="G1" s="87"/>
      <c r="H1" s="87"/>
      <c r="I1" s="87"/>
      <c r="J1" s="87"/>
      <c r="K1" s="87"/>
      <c r="L1" s="88"/>
      <c r="O1" s="85" t="s">
        <v>0</v>
      </c>
      <c r="P1" s="86"/>
      <c r="Q1" s="86"/>
      <c r="R1" s="87" t="s">
        <v>36</v>
      </c>
      <c r="S1" s="87"/>
      <c r="T1" s="87"/>
      <c r="U1" s="87"/>
      <c r="V1" s="87"/>
      <c r="W1" s="87"/>
      <c r="X1" s="87"/>
      <c r="Y1" s="87"/>
      <c r="Z1" s="88"/>
      <c r="AC1" s="85" t="s">
        <v>0</v>
      </c>
      <c r="AD1" s="86"/>
      <c r="AE1" s="86"/>
      <c r="AF1" s="87" t="s">
        <v>37</v>
      </c>
      <c r="AG1" s="87"/>
      <c r="AH1" s="87"/>
      <c r="AI1" s="87"/>
      <c r="AJ1" s="87"/>
      <c r="AK1" s="87"/>
      <c r="AL1" s="87"/>
      <c r="AM1" s="87"/>
      <c r="AN1" s="88"/>
      <c r="AQ1" s="85" t="s">
        <v>0</v>
      </c>
      <c r="AR1" s="86"/>
      <c r="AS1" s="86"/>
      <c r="AT1" s="87" t="s">
        <v>59</v>
      </c>
      <c r="AU1" s="87"/>
      <c r="AV1" s="87"/>
      <c r="AW1" s="87"/>
      <c r="AX1" s="87"/>
      <c r="AY1" s="87"/>
      <c r="AZ1" s="87"/>
      <c r="BA1" s="87"/>
      <c r="BB1" s="88"/>
      <c r="BE1" s="85" t="s">
        <v>0</v>
      </c>
      <c r="BF1" s="86"/>
      <c r="BG1" s="86"/>
      <c r="BH1" s="87" t="s">
        <v>38</v>
      </c>
      <c r="BI1" s="87"/>
      <c r="BJ1" s="87"/>
      <c r="BK1" s="87"/>
      <c r="BL1" s="87"/>
      <c r="BM1" s="87"/>
      <c r="BN1" s="87"/>
      <c r="BO1" s="87"/>
      <c r="BP1" s="88"/>
      <c r="BR1" t="s">
        <v>60</v>
      </c>
      <c r="BS1" s="46">
        <v>1929</v>
      </c>
    </row>
    <row r="2" spans="1:71" x14ac:dyDescent="0.35">
      <c r="A2" s="89" t="s">
        <v>1</v>
      </c>
      <c r="B2" s="90"/>
      <c r="C2" s="90"/>
      <c r="D2" s="91" t="s">
        <v>70</v>
      </c>
      <c r="E2" s="91"/>
      <c r="F2" s="91"/>
      <c r="G2" s="91"/>
      <c r="H2" s="91"/>
      <c r="I2" s="91"/>
      <c r="J2" s="91"/>
      <c r="K2" s="91"/>
      <c r="L2" s="92"/>
      <c r="O2" s="89" t="s">
        <v>1</v>
      </c>
      <c r="P2" s="90"/>
      <c r="Q2" s="90"/>
      <c r="R2" s="91" t="s">
        <v>72</v>
      </c>
      <c r="S2" s="91"/>
      <c r="T2" s="91"/>
      <c r="U2" s="91"/>
      <c r="V2" s="91"/>
      <c r="W2" s="91"/>
      <c r="X2" s="91"/>
      <c r="Y2" s="91"/>
      <c r="Z2" s="92"/>
      <c r="AC2" s="89" t="s">
        <v>1</v>
      </c>
      <c r="AD2" s="90"/>
      <c r="AE2" s="90"/>
      <c r="AF2" s="91" t="s">
        <v>74</v>
      </c>
      <c r="AG2" s="91"/>
      <c r="AH2" s="91"/>
      <c r="AI2" s="91"/>
      <c r="AJ2" s="91"/>
      <c r="AK2" s="91"/>
      <c r="AL2" s="91"/>
      <c r="AM2" s="91"/>
      <c r="AN2" s="92"/>
      <c r="AQ2" s="89" t="s">
        <v>1</v>
      </c>
      <c r="AR2" s="90"/>
      <c r="AS2" s="90"/>
      <c r="AT2" s="91" t="s">
        <v>75</v>
      </c>
      <c r="AU2" s="91"/>
      <c r="AV2" s="91"/>
      <c r="AW2" s="91"/>
      <c r="AX2" s="91"/>
      <c r="AY2" s="91"/>
      <c r="AZ2" s="91"/>
      <c r="BA2" s="91"/>
      <c r="BB2" s="92"/>
      <c r="BE2" s="89" t="s">
        <v>1</v>
      </c>
      <c r="BF2" s="90"/>
      <c r="BG2" s="90"/>
      <c r="BH2" s="91" t="s">
        <v>78</v>
      </c>
      <c r="BI2" s="91"/>
      <c r="BJ2" s="91"/>
      <c r="BK2" s="91"/>
      <c r="BL2" s="91"/>
      <c r="BM2" s="91"/>
      <c r="BN2" s="91"/>
      <c r="BO2" s="91"/>
      <c r="BP2" s="92"/>
      <c r="BR2" t="s">
        <v>61</v>
      </c>
      <c r="BS2" s="46" t="s">
        <v>62</v>
      </c>
    </row>
    <row r="3" spans="1:71" x14ac:dyDescent="0.35">
      <c r="A3" s="89" t="s">
        <v>2</v>
      </c>
      <c r="B3" s="90"/>
      <c r="C3" s="90"/>
      <c r="D3" s="91" t="s">
        <v>71</v>
      </c>
      <c r="E3" s="91"/>
      <c r="F3" s="91"/>
      <c r="G3" s="91"/>
      <c r="H3" s="91"/>
      <c r="I3" s="91"/>
      <c r="J3" s="91"/>
      <c r="K3" s="91"/>
      <c r="L3" s="92"/>
      <c r="O3" s="89" t="s">
        <v>2</v>
      </c>
      <c r="P3" s="90"/>
      <c r="Q3" s="90"/>
      <c r="R3" s="91" t="s">
        <v>73</v>
      </c>
      <c r="S3" s="91"/>
      <c r="T3" s="91"/>
      <c r="U3" s="91"/>
      <c r="V3" s="91"/>
      <c r="W3" s="91"/>
      <c r="X3" s="91"/>
      <c r="Y3" s="91"/>
      <c r="Z3" s="92"/>
      <c r="AC3" s="89" t="s">
        <v>2</v>
      </c>
      <c r="AD3" s="90"/>
      <c r="AE3" s="90"/>
      <c r="AF3" s="91" t="s">
        <v>77</v>
      </c>
      <c r="AG3" s="91"/>
      <c r="AH3" s="91"/>
      <c r="AI3" s="91"/>
      <c r="AJ3" s="91"/>
      <c r="AK3" s="91"/>
      <c r="AL3" s="91"/>
      <c r="AM3" s="91"/>
      <c r="AN3" s="92"/>
      <c r="AQ3" s="89" t="s">
        <v>2</v>
      </c>
      <c r="AR3" s="90"/>
      <c r="AS3" s="90"/>
      <c r="AT3" s="91" t="s">
        <v>76</v>
      </c>
      <c r="AU3" s="91"/>
      <c r="AV3" s="91"/>
      <c r="AW3" s="91"/>
      <c r="AX3" s="91"/>
      <c r="AY3" s="91"/>
      <c r="AZ3" s="91"/>
      <c r="BA3" s="91"/>
      <c r="BB3" s="92"/>
      <c r="BE3" s="89" t="s">
        <v>2</v>
      </c>
      <c r="BF3" s="90"/>
      <c r="BG3" s="90"/>
      <c r="BH3" s="91" t="s">
        <v>79</v>
      </c>
      <c r="BI3" s="91"/>
      <c r="BJ3" s="91"/>
      <c r="BK3" s="91"/>
      <c r="BL3" s="91"/>
      <c r="BM3" s="91"/>
      <c r="BN3" s="91"/>
      <c r="BO3" s="91"/>
      <c r="BP3" s="92"/>
      <c r="BS3" s="1" t="s">
        <v>63</v>
      </c>
    </row>
    <row r="4" spans="1:71" ht="15" customHeight="1" x14ac:dyDescent="0.35">
      <c r="A4" s="89" t="s">
        <v>48</v>
      </c>
      <c r="B4" s="90"/>
      <c r="C4" s="90"/>
      <c r="D4" s="47">
        <f>IF(D2&lt;&gt;"",IF($BS$2="Alter",BS4,$BS$1-BS4),"")</f>
        <v>27</v>
      </c>
      <c r="E4" s="53" t="str">
        <f>IF(D2&lt;&gt;"",IF($BS$2="Alter"," / "&amp;$BS$1-BS4," / "&amp;BS4),"")</f>
        <v xml:space="preserve"> / 1902</v>
      </c>
      <c r="F4" s="54"/>
      <c r="G4" s="90" t="s">
        <v>49</v>
      </c>
      <c r="H4" s="90"/>
      <c r="I4" s="90"/>
      <c r="J4" s="93" t="s">
        <v>19</v>
      </c>
      <c r="K4" s="94"/>
      <c r="L4" s="95"/>
      <c r="O4" s="89" t="s">
        <v>48</v>
      </c>
      <c r="P4" s="90"/>
      <c r="Q4" s="90"/>
      <c r="R4" s="47">
        <f>IF(R2&lt;&gt;"",IF($BS$2="Alter",BS5,$BS$1-BS5),"")</f>
        <v>29</v>
      </c>
      <c r="S4" s="53" t="str">
        <f>IF(R2&lt;&gt;"",IF($BS$2="Alter"," / "&amp;$BS$1-BS5," / "&amp;BS5),"")</f>
        <v xml:space="preserve"> / 1900</v>
      </c>
      <c r="T4" s="54"/>
      <c r="U4" s="90" t="s">
        <v>49</v>
      </c>
      <c r="V4" s="90"/>
      <c r="W4" s="90"/>
      <c r="X4" s="93" t="s">
        <v>19</v>
      </c>
      <c r="Y4" s="94"/>
      <c r="Z4" s="95"/>
      <c r="AC4" s="89" t="s">
        <v>48</v>
      </c>
      <c r="AD4" s="90"/>
      <c r="AE4" s="90"/>
      <c r="AF4" s="47">
        <f>IF(AF2&lt;&gt;"",IF($BS$2="Alter",BS6,$BS$1-BS6),"")</f>
        <v>20</v>
      </c>
      <c r="AG4" s="53" t="str">
        <f>IF(AF2&lt;&gt;"",IF($BS$2="Alter"," / "&amp;$BS$1-BS6," / "&amp;BS6),"")</f>
        <v xml:space="preserve"> / 1909</v>
      </c>
      <c r="AH4" s="54"/>
      <c r="AI4" s="90" t="s">
        <v>49</v>
      </c>
      <c r="AJ4" s="90"/>
      <c r="AK4" s="90"/>
      <c r="AL4" s="93" t="s">
        <v>19</v>
      </c>
      <c r="AM4" s="94"/>
      <c r="AN4" s="95"/>
      <c r="AQ4" s="89" t="s">
        <v>48</v>
      </c>
      <c r="AR4" s="90"/>
      <c r="AS4" s="90"/>
      <c r="AT4" s="47">
        <f>IF(AT2&lt;&gt;"",IF($BS$2="Alter",BS7,$BS$1-BS7),"")</f>
        <v>25</v>
      </c>
      <c r="AU4" s="53" t="str">
        <f>IF(AT2&lt;&gt;"",IF($BS$2="Alter"," / "&amp;$BS$1-BS7," / "&amp;BS7),"")</f>
        <v xml:space="preserve"> / 1904</v>
      </c>
      <c r="AV4" s="54"/>
      <c r="AW4" s="90" t="s">
        <v>49</v>
      </c>
      <c r="AX4" s="90"/>
      <c r="AY4" s="90"/>
      <c r="AZ4" s="93" t="s">
        <v>19</v>
      </c>
      <c r="BA4" s="94"/>
      <c r="BB4" s="95"/>
      <c r="BE4" s="89" t="s">
        <v>48</v>
      </c>
      <c r="BF4" s="90"/>
      <c r="BG4" s="90"/>
      <c r="BH4" s="47">
        <f>IF(BH2&lt;&gt;"",IF($BS$2="Alter",BS8,$BS$1-BS8),"")</f>
        <v>21</v>
      </c>
      <c r="BI4" s="53" t="str">
        <f>IF(BH2&lt;&gt;"",IF($BS$2="Alter"," / "&amp;$BS$1-BS8," / "&amp;BS8),"")</f>
        <v xml:space="preserve"> / 1908</v>
      </c>
      <c r="BJ4" s="54"/>
      <c r="BK4" s="90" t="s">
        <v>49</v>
      </c>
      <c r="BL4" s="90"/>
      <c r="BM4" s="90"/>
      <c r="BN4" s="93" t="s">
        <v>19</v>
      </c>
      <c r="BO4" s="94"/>
      <c r="BP4" s="95"/>
      <c r="BR4" t="str">
        <f>IF(D2&lt;&gt;"",D2,"")</f>
        <v>Riccardo "Ombra" Santoro</v>
      </c>
      <c r="BS4" s="46">
        <v>1902</v>
      </c>
    </row>
    <row r="5" spans="1:71" x14ac:dyDescent="0.35">
      <c r="A5" s="100" t="s">
        <v>44</v>
      </c>
      <c r="B5" s="101"/>
      <c r="C5" s="101"/>
      <c r="D5" s="102"/>
      <c r="E5" s="102"/>
      <c r="F5" s="102"/>
      <c r="G5" s="101"/>
      <c r="H5" s="101"/>
      <c r="I5" s="101"/>
      <c r="J5" s="102"/>
      <c r="K5" s="102"/>
      <c r="L5" s="112"/>
      <c r="O5" s="100" t="s">
        <v>44</v>
      </c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3"/>
      <c r="AC5" s="100" t="s">
        <v>44</v>
      </c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3"/>
      <c r="AQ5" s="100" t="s">
        <v>44</v>
      </c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3"/>
      <c r="BE5" s="100" t="s">
        <v>44</v>
      </c>
      <c r="BF5" s="101"/>
      <c r="BG5" s="101"/>
      <c r="BH5" s="102"/>
      <c r="BI5" s="102"/>
      <c r="BJ5" s="102"/>
      <c r="BK5" s="101"/>
      <c r="BL5" s="101"/>
      <c r="BM5" s="101"/>
      <c r="BN5" s="101"/>
      <c r="BO5" s="101"/>
      <c r="BP5" s="103"/>
      <c r="BR5" t="str">
        <f>IF(R2&lt;&gt;"",R2,"")</f>
        <v>Francesco Russo</v>
      </c>
      <c r="BS5" s="46">
        <v>1900</v>
      </c>
    </row>
    <row r="6" spans="1:71" x14ac:dyDescent="0.35">
      <c r="A6" s="104" t="str">
        <f>IF(D2&lt;&gt;"",VLOOKUP(D2,_Hilfstabellen!$A$21:$C$27,3,FALSE)&amp;".","")</f>
        <v>1.</v>
      </c>
      <c r="B6" s="105"/>
      <c r="C6" s="4"/>
      <c r="D6" s="21"/>
      <c r="E6" s="34" t="s">
        <v>46</v>
      </c>
      <c r="F6" s="34"/>
      <c r="G6" s="34"/>
      <c r="H6" s="4"/>
      <c r="I6" s="34" t="s">
        <v>47</v>
      </c>
      <c r="J6" s="34"/>
      <c r="K6" s="34"/>
      <c r="L6" s="7">
        <f>IF(D6&lt;&gt;"",F10+50,F10)</f>
        <v>80</v>
      </c>
      <c r="O6" s="104" t="str">
        <f>IF(R2&lt;&gt;"",VLOOKUP(R2,_Hilfstabellen!$A$21:$C$27,3,FALSE)&amp;".","")</f>
        <v>5.</v>
      </c>
      <c r="P6" s="105"/>
      <c r="R6" s="21"/>
      <c r="S6" s="34" t="s">
        <v>46</v>
      </c>
      <c r="T6" s="34"/>
      <c r="U6" s="34"/>
      <c r="W6" s="34" t="s">
        <v>47</v>
      </c>
      <c r="X6" s="34"/>
      <c r="Y6" s="34"/>
      <c r="Z6" s="52">
        <f>IF(R6&lt;&gt;"",T10+50,T10)</f>
        <v>45</v>
      </c>
      <c r="AC6" s="104" t="str">
        <f>IF(AF2&lt;&gt;"",VLOOKUP(AF2,_Hilfstabellen!$A$21:$C$27,3,FALSE)&amp;".","")</f>
        <v>2.</v>
      </c>
      <c r="AD6" s="105"/>
      <c r="AF6" s="21"/>
      <c r="AG6" s="34" t="s">
        <v>46</v>
      </c>
      <c r="AH6" s="34"/>
      <c r="AI6" s="34"/>
      <c r="AK6" s="34" t="s">
        <v>47</v>
      </c>
      <c r="AL6" s="34"/>
      <c r="AM6" s="34"/>
      <c r="AN6" s="52">
        <f>IF(AF6&lt;&gt;"",AH10+50,AH10)</f>
        <v>70</v>
      </c>
      <c r="AQ6" s="104" t="str">
        <f>IF(AT2&lt;&gt;"",VLOOKUP(AT2,_Hilfstabellen!$A$21:$C$27,3,FALSE)&amp;".","")</f>
        <v>2.</v>
      </c>
      <c r="AR6" s="105"/>
      <c r="AT6" s="21"/>
      <c r="AU6" s="34" t="s">
        <v>46</v>
      </c>
      <c r="AV6" s="34"/>
      <c r="AW6" s="34"/>
      <c r="AY6" s="34" t="s">
        <v>47</v>
      </c>
      <c r="AZ6" s="34"/>
      <c r="BA6" s="34"/>
      <c r="BB6" s="52">
        <f>IF(AT6&lt;&gt;"",AV10+50,AV10)</f>
        <v>70</v>
      </c>
      <c r="BE6" s="104" t="str">
        <f>IF(BH2&lt;&gt;"",VLOOKUP(BH2,_Hilfstabellen!$A$21:$C$27,3,FALSE)&amp;".","")</f>
        <v>2.</v>
      </c>
      <c r="BF6" s="105"/>
      <c r="BH6" s="21"/>
      <c r="BI6" s="34" t="s">
        <v>46</v>
      </c>
      <c r="BJ6" s="34"/>
      <c r="BK6" s="34"/>
      <c r="BM6" s="34" t="s">
        <v>47</v>
      </c>
      <c r="BN6" s="34"/>
      <c r="BO6" s="34"/>
      <c r="BP6" s="52">
        <f>IF(BH6&lt;&gt;"",BJ10+50,BJ10)</f>
        <v>70</v>
      </c>
      <c r="BR6" t="str">
        <f>IF(AF2&lt;&gt;"",AF2,"")</f>
        <v>Falcone Di Maria</v>
      </c>
      <c r="BS6" s="46">
        <v>1909</v>
      </c>
    </row>
    <row r="7" spans="1:71" x14ac:dyDescent="0.3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  <c r="O7" s="3"/>
      <c r="P7" s="4"/>
      <c r="Q7" s="4"/>
      <c r="R7" s="4"/>
      <c r="S7" s="4"/>
      <c r="T7" s="4"/>
      <c r="U7" s="4"/>
      <c r="V7" s="4"/>
      <c r="W7" s="4"/>
      <c r="X7" s="4"/>
      <c r="Y7" s="4"/>
      <c r="Z7" s="5"/>
      <c r="AC7" s="3"/>
      <c r="AD7" s="4"/>
      <c r="AE7" s="4"/>
      <c r="AF7" s="4"/>
      <c r="AG7" s="4"/>
      <c r="AH7" s="4"/>
      <c r="AI7" s="4"/>
      <c r="AJ7" s="4"/>
      <c r="AK7" s="4"/>
      <c r="AL7" s="4"/>
      <c r="AM7" s="4"/>
      <c r="AN7" s="5"/>
      <c r="AQ7" s="3"/>
      <c r="AR7" s="4"/>
      <c r="AS7" s="4"/>
      <c r="AT7" s="4"/>
      <c r="AU7" s="4"/>
      <c r="AV7" s="4"/>
      <c r="AW7" s="4"/>
      <c r="AX7" s="4"/>
      <c r="AY7" s="4"/>
      <c r="AZ7" s="4"/>
      <c r="BA7" s="4"/>
      <c r="BB7" s="5"/>
      <c r="BE7" s="3"/>
      <c r="BF7" s="4"/>
      <c r="BG7" s="4"/>
      <c r="BH7" s="4"/>
      <c r="BI7" s="4"/>
      <c r="BJ7" s="4"/>
      <c r="BK7" s="4"/>
      <c r="BL7" s="4"/>
      <c r="BM7" s="4"/>
      <c r="BN7" s="4"/>
      <c r="BO7" s="4"/>
      <c r="BP7" s="5"/>
      <c r="BR7" t="str">
        <f>IF(AT2&lt;&gt;"",AT2,"")</f>
        <v>Tommy Massino</v>
      </c>
      <c r="BS7" s="46">
        <v>1904</v>
      </c>
    </row>
    <row r="8" spans="1:71" x14ac:dyDescent="0.35">
      <c r="A8" s="59" t="s">
        <v>29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3"/>
      <c r="O8" s="59" t="s">
        <v>29</v>
      </c>
      <c r="P8" s="60"/>
      <c r="Q8" s="60"/>
      <c r="R8" s="60"/>
      <c r="S8" s="60"/>
      <c r="T8" s="60"/>
      <c r="U8" s="60"/>
      <c r="V8" s="60"/>
      <c r="W8" s="60"/>
      <c r="X8" s="60"/>
      <c r="Y8" s="60"/>
      <c r="Z8" s="63"/>
      <c r="AC8" s="59" t="s">
        <v>29</v>
      </c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3"/>
      <c r="AQ8" s="59" t="s">
        <v>29</v>
      </c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3"/>
      <c r="BE8" s="59" t="s">
        <v>29</v>
      </c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3"/>
      <c r="BR8" s="44" t="str">
        <f>IF(BH2&lt;&gt;"",BH2,"")</f>
        <v>Luna</v>
      </c>
      <c r="BS8" s="46">
        <v>1908</v>
      </c>
    </row>
    <row r="9" spans="1:71" x14ac:dyDescent="0.35">
      <c r="A9" s="3"/>
      <c r="B9" s="4" t="s">
        <v>20</v>
      </c>
      <c r="C9" s="4" t="s">
        <v>21</v>
      </c>
      <c r="D9" s="4" t="s">
        <v>22</v>
      </c>
      <c r="E9" s="4"/>
      <c r="F9" s="4" t="s">
        <v>20</v>
      </c>
      <c r="G9" s="4" t="s">
        <v>21</v>
      </c>
      <c r="H9" s="4" t="s">
        <v>22</v>
      </c>
      <c r="I9" s="4"/>
      <c r="J9" s="4" t="s">
        <v>20</v>
      </c>
      <c r="K9" s="4" t="s">
        <v>21</v>
      </c>
      <c r="L9" s="5" t="s">
        <v>22</v>
      </c>
      <c r="O9" s="3"/>
      <c r="P9" s="4" t="s">
        <v>20</v>
      </c>
      <c r="Q9" s="4" t="s">
        <v>21</v>
      </c>
      <c r="R9" s="4" t="s">
        <v>22</v>
      </c>
      <c r="S9" s="4"/>
      <c r="T9" s="4" t="s">
        <v>20</v>
      </c>
      <c r="U9" s="4" t="s">
        <v>21</v>
      </c>
      <c r="V9" s="4" t="s">
        <v>22</v>
      </c>
      <c r="W9" s="4"/>
      <c r="X9" s="4" t="s">
        <v>20</v>
      </c>
      <c r="Y9" s="4" t="s">
        <v>21</v>
      </c>
      <c r="Z9" s="5" t="s">
        <v>22</v>
      </c>
      <c r="AC9" s="3"/>
      <c r="AD9" s="4" t="s">
        <v>20</v>
      </c>
      <c r="AE9" s="4" t="s">
        <v>21</v>
      </c>
      <c r="AF9" s="4" t="s">
        <v>22</v>
      </c>
      <c r="AG9" s="4"/>
      <c r="AH9" s="4" t="s">
        <v>20</v>
      </c>
      <c r="AI9" s="4" t="s">
        <v>21</v>
      </c>
      <c r="AJ9" s="4" t="s">
        <v>22</v>
      </c>
      <c r="AK9" s="4"/>
      <c r="AL9" s="4" t="s">
        <v>20</v>
      </c>
      <c r="AM9" s="4" t="s">
        <v>21</v>
      </c>
      <c r="AN9" s="5" t="s">
        <v>22</v>
      </c>
      <c r="AQ9" s="3"/>
      <c r="AR9" s="4" t="s">
        <v>20</v>
      </c>
      <c r="AS9" s="4" t="s">
        <v>21</v>
      </c>
      <c r="AT9" s="4" t="s">
        <v>22</v>
      </c>
      <c r="AU9" s="4"/>
      <c r="AV9" s="4" t="s">
        <v>20</v>
      </c>
      <c r="AW9" s="4" t="s">
        <v>21</v>
      </c>
      <c r="AX9" s="4" t="s">
        <v>22</v>
      </c>
      <c r="AY9" s="4"/>
      <c r="AZ9" s="4" t="s">
        <v>20</v>
      </c>
      <c r="BA9" s="4" t="s">
        <v>21</v>
      </c>
      <c r="BB9" s="5" t="s">
        <v>22</v>
      </c>
      <c r="BE9" s="3"/>
      <c r="BF9" s="4" t="s">
        <v>20</v>
      </c>
      <c r="BG9" s="4" t="s">
        <v>21</v>
      </c>
      <c r="BH9" s="4" t="s">
        <v>22</v>
      </c>
      <c r="BI9" s="4"/>
      <c r="BJ9" s="4" t="s">
        <v>20</v>
      </c>
      <c r="BK9" s="4" t="s">
        <v>21</v>
      </c>
      <c r="BL9" s="4" t="s">
        <v>22</v>
      </c>
      <c r="BM9" s="4"/>
      <c r="BN9" s="4" t="s">
        <v>20</v>
      </c>
      <c r="BO9" s="4" t="s">
        <v>21</v>
      </c>
      <c r="BP9" s="5" t="s">
        <v>22</v>
      </c>
    </row>
    <row r="10" spans="1:71" ht="15" customHeight="1" x14ac:dyDescent="0.35">
      <c r="A10" s="14" t="s">
        <v>3</v>
      </c>
      <c r="B10" s="6">
        <v>50</v>
      </c>
      <c r="C10" s="30">
        <f>IF(B10&gt;0,ROUNDDOWN(B10/2,0),"")</f>
        <v>25</v>
      </c>
      <c r="D10" s="31">
        <f>IF(B10&gt;0,ROUNDDOWN(B10/5,0),"")</f>
        <v>10</v>
      </c>
      <c r="E10" s="35" t="s">
        <v>6</v>
      </c>
      <c r="F10" s="6">
        <v>80</v>
      </c>
      <c r="G10" s="30">
        <f>IF(F10&gt;0,ROUNDDOWN(F10/2,0),"")</f>
        <v>40</v>
      </c>
      <c r="H10" s="31">
        <f>IF(F10&gt;0,ROUNDDOWN(F10/5,0),"")</f>
        <v>16</v>
      </c>
      <c r="I10" s="35" t="s">
        <v>9</v>
      </c>
      <c r="J10" s="6">
        <v>60</v>
      </c>
      <c r="K10" s="30">
        <f>IF(J10&gt;0,ROUNDDOWN(J10/2,0),"")</f>
        <v>30</v>
      </c>
      <c r="L10" s="32">
        <f t="shared" ref="L10:L11" si="0">IF(J10&gt;0,ROUNDDOWN(J10/5,0),"")</f>
        <v>12</v>
      </c>
      <c r="O10" s="14" t="s">
        <v>3</v>
      </c>
      <c r="P10" s="6">
        <v>50</v>
      </c>
      <c r="Q10" s="30">
        <f>IF(P10&gt;0,ROUNDDOWN(P10/2,0),"")</f>
        <v>25</v>
      </c>
      <c r="R10" s="31">
        <f>IF(P10&gt;0,ROUNDDOWN(P10/5,0),"")</f>
        <v>10</v>
      </c>
      <c r="S10" s="35" t="s">
        <v>6</v>
      </c>
      <c r="T10" s="6">
        <v>45</v>
      </c>
      <c r="U10" s="30">
        <f>IF(T10&gt;0,ROUNDDOWN(T10/2,0),"")</f>
        <v>22</v>
      </c>
      <c r="V10" s="31">
        <f>IF(T10&gt;0,ROUNDDOWN(T10/5,0),"")</f>
        <v>9</v>
      </c>
      <c r="W10" s="35" t="s">
        <v>9</v>
      </c>
      <c r="X10" s="6">
        <v>60</v>
      </c>
      <c r="Y10" s="30">
        <f>IF(X10&gt;0,ROUNDDOWN(X10/2,0),"")</f>
        <v>30</v>
      </c>
      <c r="Z10" s="32">
        <f t="shared" ref="Z10:Z11" si="1">IF(X10&gt;0,ROUNDDOWN(X10/5,0),"")</f>
        <v>12</v>
      </c>
      <c r="AC10" s="14" t="s">
        <v>3</v>
      </c>
      <c r="AD10" s="6">
        <v>70</v>
      </c>
      <c r="AE10" s="30">
        <f>IF(AD10&gt;0,ROUNDDOWN(AD10/2,0),"")</f>
        <v>35</v>
      </c>
      <c r="AF10" s="31">
        <f>IF(AD10&gt;0,ROUNDDOWN(AD10/5,0),"")</f>
        <v>14</v>
      </c>
      <c r="AG10" s="35" t="s">
        <v>6</v>
      </c>
      <c r="AH10" s="6">
        <v>70</v>
      </c>
      <c r="AI10" s="30">
        <f>IF(AH10&gt;0,ROUNDDOWN(AH10/2,0),"")</f>
        <v>35</v>
      </c>
      <c r="AJ10" s="31">
        <f>IF(AH10&gt;0,ROUNDDOWN(AH10/5,0),"")</f>
        <v>14</v>
      </c>
      <c r="AK10" s="35" t="s">
        <v>9</v>
      </c>
      <c r="AL10" s="6">
        <v>50</v>
      </c>
      <c r="AM10" s="30">
        <f>IF(AL10&gt;0,ROUNDDOWN(AL10/2,0),"")</f>
        <v>25</v>
      </c>
      <c r="AN10" s="32">
        <f t="shared" ref="AN10:AN11" si="2">IF(AL10&gt;0,ROUNDDOWN(AL10/5,0),"")</f>
        <v>10</v>
      </c>
      <c r="AQ10" s="14" t="s">
        <v>3</v>
      </c>
      <c r="AR10" s="6">
        <v>55</v>
      </c>
      <c r="AS10" s="30">
        <f>IF(AR10&gt;0,ROUNDDOWN(AR10/2,0),"")</f>
        <v>27</v>
      </c>
      <c r="AT10" s="31">
        <f>IF(AR10&gt;0,ROUNDDOWN(AR10/5,0),"")</f>
        <v>11</v>
      </c>
      <c r="AU10" s="35" t="s">
        <v>6</v>
      </c>
      <c r="AV10" s="6">
        <v>70</v>
      </c>
      <c r="AW10" s="30">
        <f>IF(AV10&gt;0,ROUNDDOWN(AV10/2,0),"")</f>
        <v>35</v>
      </c>
      <c r="AX10" s="31">
        <f>IF(AV10&gt;0,ROUNDDOWN(AV10/5,0),"")</f>
        <v>14</v>
      </c>
      <c r="AY10" s="35" t="s">
        <v>9</v>
      </c>
      <c r="AZ10" s="6">
        <v>45</v>
      </c>
      <c r="BA10" s="30">
        <f>IF(AZ10&gt;0,ROUNDDOWN(AZ10/2,0),"")</f>
        <v>22</v>
      </c>
      <c r="BB10" s="32">
        <f t="shared" ref="BB10:BB11" si="3">IF(AZ10&gt;0,ROUNDDOWN(AZ10/5,0),"")</f>
        <v>9</v>
      </c>
      <c r="BE10" s="14" t="s">
        <v>3</v>
      </c>
      <c r="BF10" s="6">
        <v>50</v>
      </c>
      <c r="BG10" s="30">
        <f>IF(BF10&gt;0,ROUNDDOWN(BF10/2,0),"")</f>
        <v>25</v>
      </c>
      <c r="BH10" s="31">
        <f>IF(BF10&gt;0,ROUNDDOWN(BF10/5,0),"")</f>
        <v>10</v>
      </c>
      <c r="BI10" s="35" t="s">
        <v>6</v>
      </c>
      <c r="BJ10" s="6">
        <v>70</v>
      </c>
      <c r="BK10" s="30">
        <f>IF(BJ10&gt;0,ROUNDDOWN(BJ10/2,0),"")</f>
        <v>35</v>
      </c>
      <c r="BL10" s="31">
        <f>IF(BJ10&gt;0,ROUNDDOWN(BJ10/5,0),"")</f>
        <v>14</v>
      </c>
      <c r="BM10" s="35" t="s">
        <v>9</v>
      </c>
      <c r="BN10" s="6">
        <v>65</v>
      </c>
      <c r="BO10" s="30">
        <f>IF(BN10&gt;0,ROUNDDOWN(BN10/2,0),"")</f>
        <v>32</v>
      </c>
      <c r="BP10" s="32">
        <f t="shared" ref="BP10:BP11" si="4">IF(BN10&gt;0,ROUNDDOWN(BN10/5,0),"")</f>
        <v>13</v>
      </c>
    </row>
    <row r="11" spans="1:71" x14ac:dyDescent="0.35">
      <c r="A11" s="14" t="s">
        <v>4</v>
      </c>
      <c r="B11" s="6">
        <v>50</v>
      </c>
      <c r="C11" s="30">
        <f t="shared" ref="C11:C12" si="5">IF(B11&gt;0,ROUNDDOWN(B11/2,0),"")</f>
        <v>25</v>
      </c>
      <c r="D11" s="31">
        <f>IF(B11&gt;0,ROUNDDOWN(B11/5,0),"")</f>
        <v>10</v>
      </c>
      <c r="E11" s="35" t="s">
        <v>8</v>
      </c>
      <c r="F11" s="6">
        <v>60</v>
      </c>
      <c r="G11" s="30">
        <f t="shared" ref="G11:G12" si="6">IF(F11&gt;0,ROUNDDOWN(F11/2,0),"")</f>
        <v>30</v>
      </c>
      <c r="H11" s="31">
        <f>IF(F11&gt;0,ROUNDDOWN(F11/5,0),"")</f>
        <v>12</v>
      </c>
      <c r="I11" s="35" t="s">
        <v>10</v>
      </c>
      <c r="J11" s="6">
        <v>43</v>
      </c>
      <c r="K11" s="30">
        <f t="shared" ref="K11" si="7">IF(J11&gt;0,ROUNDDOWN(J11/2,0),"")</f>
        <v>21</v>
      </c>
      <c r="L11" s="32">
        <f t="shared" si="0"/>
        <v>8</v>
      </c>
      <c r="O11" s="14" t="s">
        <v>4</v>
      </c>
      <c r="P11" s="6">
        <v>50</v>
      </c>
      <c r="Q11" s="30">
        <f t="shared" ref="Q11:Q12" si="8">IF(P11&gt;0,ROUNDDOWN(P11/2,0),"")</f>
        <v>25</v>
      </c>
      <c r="R11" s="31">
        <f>IF(P11&gt;0,ROUNDDOWN(P11/5,0),"")</f>
        <v>10</v>
      </c>
      <c r="S11" s="35" t="s">
        <v>8</v>
      </c>
      <c r="T11" s="6">
        <v>50</v>
      </c>
      <c r="U11" s="30">
        <f t="shared" ref="U11:U12" si="9">IF(T11&gt;0,ROUNDDOWN(T11/2,0),"")</f>
        <v>25</v>
      </c>
      <c r="V11" s="31">
        <f>IF(T11&gt;0,ROUNDDOWN(T11/5,0),"")</f>
        <v>10</v>
      </c>
      <c r="W11" s="35" t="s">
        <v>10</v>
      </c>
      <c r="X11" s="6">
        <v>80</v>
      </c>
      <c r="Y11" s="30">
        <f t="shared" ref="Y11" si="10">IF(X11&gt;0,ROUNDDOWN(X11/2,0),"")</f>
        <v>40</v>
      </c>
      <c r="Z11" s="32">
        <f t="shared" si="1"/>
        <v>16</v>
      </c>
      <c r="AC11" s="14" t="s">
        <v>4</v>
      </c>
      <c r="AD11" s="6">
        <v>60</v>
      </c>
      <c r="AE11" s="30">
        <f t="shared" ref="AE11:AE12" si="11">IF(AD11&gt;0,ROUNDDOWN(AD11/2,0),"")</f>
        <v>30</v>
      </c>
      <c r="AF11" s="31">
        <f>IF(AD11&gt;0,ROUNDDOWN(AD11/5,0),"")</f>
        <v>12</v>
      </c>
      <c r="AG11" s="35" t="s">
        <v>8</v>
      </c>
      <c r="AH11" s="6">
        <v>60</v>
      </c>
      <c r="AI11" s="30">
        <f t="shared" ref="AI11:AI12" si="12">IF(AH11&gt;0,ROUNDDOWN(AH11/2,0),"")</f>
        <v>30</v>
      </c>
      <c r="AJ11" s="31">
        <f>IF(AH11&gt;0,ROUNDDOWN(AH11/5,0),"")</f>
        <v>12</v>
      </c>
      <c r="AK11" s="35" t="s">
        <v>10</v>
      </c>
      <c r="AL11" s="6">
        <v>60</v>
      </c>
      <c r="AM11" s="30">
        <f t="shared" ref="AM11" si="13">IF(AL11&gt;0,ROUNDDOWN(AL11/2,0),"")</f>
        <v>30</v>
      </c>
      <c r="AN11" s="32">
        <f t="shared" si="2"/>
        <v>12</v>
      </c>
      <c r="AQ11" s="14" t="s">
        <v>4</v>
      </c>
      <c r="AR11" s="6">
        <v>60</v>
      </c>
      <c r="AS11" s="30">
        <f t="shared" ref="AS11:AS12" si="14">IF(AR11&gt;0,ROUNDDOWN(AR11/2,0),"")</f>
        <v>30</v>
      </c>
      <c r="AT11" s="31">
        <f>IF(AR11&gt;0,ROUNDDOWN(AR11/5,0),"")</f>
        <v>12</v>
      </c>
      <c r="AU11" s="35" t="s">
        <v>8</v>
      </c>
      <c r="AV11" s="6">
        <v>80</v>
      </c>
      <c r="AW11" s="30">
        <f t="shared" ref="AW11:AW12" si="15">IF(AV11&gt;0,ROUNDDOWN(AV11/2,0),"")</f>
        <v>40</v>
      </c>
      <c r="AX11" s="31">
        <f>IF(AV11&gt;0,ROUNDDOWN(AV11/5,0),"")</f>
        <v>16</v>
      </c>
      <c r="AY11" s="35" t="s">
        <v>10</v>
      </c>
      <c r="AZ11" s="6">
        <v>50</v>
      </c>
      <c r="BA11" s="30">
        <f t="shared" ref="BA11" si="16">IF(AZ11&gt;0,ROUNDDOWN(AZ11/2,0),"")</f>
        <v>25</v>
      </c>
      <c r="BB11" s="32">
        <f t="shared" si="3"/>
        <v>10</v>
      </c>
      <c r="BE11" s="14" t="s">
        <v>4</v>
      </c>
      <c r="BF11" s="6">
        <v>50</v>
      </c>
      <c r="BG11" s="30">
        <f t="shared" ref="BG11:BG12" si="17">IF(BF11&gt;0,ROUNDDOWN(BF11/2,0),"")</f>
        <v>25</v>
      </c>
      <c r="BH11" s="31">
        <f>IF(BF11&gt;0,ROUNDDOWN(BF11/5,0),"")</f>
        <v>10</v>
      </c>
      <c r="BI11" s="35" t="s">
        <v>8</v>
      </c>
      <c r="BJ11" s="6">
        <v>65</v>
      </c>
      <c r="BK11" s="30">
        <f t="shared" ref="BK11:BK12" si="18">IF(BJ11&gt;0,ROUNDDOWN(BJ11/2,0),"")</f>
        <v>32</v>
      </c>
      <c r="BL11" s="31">
        <f>IF(BJ11&gt;0,ROUNDDOWN(BJ11/5,0),"")</f>
        <v>13</v>
      </c>
      <c r="BM11" s="35" t="s">
        <v>10</v>
      </c>
      <c r="BN11" s="6">
        <v>60</v>
      </c>
      <c r="BO11" s="30">
        <f t="shared" ref="BO11" si="19">IF(BN11&gt;0,ROUNDDOWN(BN11/2,0),"")</f>
        <v>30</v>
      </c>
      <c r="BP11" s="32">
        <f t="shared" si="4"/>
        <v>12</v>
      </c>
      <c r="BR11" s="43" t="s">
        <v>32</v>
      </c>
    </row>
    <row r="12" spans="1:71" ht="15" customHeight="1" x14ac:dyDescent="0.35">
      <c r="A12" s="14" t="s">
        <v>5</v>
      </c>
      <c r="B12" s="6">
        <v>50</v>
      </c>
      <c r="C12" s="30">
        <f t="shared" si="5"/>
        <v>25</v>
      </c>
      <c r="D12" s="31">
        <f>IF(B12&gt;0,ROUNDDOWN(B12/5,0),"")</f>
        <v>10</v>
      </c>
      <c r="E12" s="35" t="s">
        <v>7</v>
      </c>
      <c r="F12" s="6">
        <v>70</v>
      </c>
      <c r="G12" s="30">
        <f t="shared" si="6"/>
        <v>35</v>
      </c>
      <c r="H12" s="31">
        <f>IF(F12&gt;0,ROUNDDOWN(F12/5,0),"")</f>
        <v>14</v>
      </c>
      <c r="I12" s="35" t="s">
        <v>11</v>
      </c>
      <c r="J12" s="40">
        <f>+K12-1</f>
        <v>7</v>
      </c>
      <c r="K12" s="41">
        <f>IF(AND(F10&lt;B12,B10&lt;B12),7,IF(OR(B10&gt;B12,F10&gt;B12,AND(B10=F10,B10=B12)),8,9))-IF(D4&gt;=40,ROUNDDOWN((D4-20)/20,0),0)</f>
        <v>8</v>
      </c>
      <c r="L12" s="42">
        <f>+K12+1</f>
        <v>9</v>
      </c>
      <c r="O12" s="14" t="s">
        <v>5</v>
      </c>
      <c r="P12" s="6">
        <v>50</v>
      </c>
      <c r="Q12" s="30">
        <f t="shared" si="8"/>
        <v>25</v>
      </c>
      <c r="R12" s="31">
        <f>IF(P12&gt;0,ROUNDDOWN(P12/5,0),"")</f>
        <v>10</v>
      </c>
      <c r="S12" s="35" t="s">
        <v>7</v>
      </c>
      <c r="T12" s="6">
        <v>75</v>
      </c>
      <c r="U12" s="30">
        <f t="shared" si="9"/>
        <v>37</v>
      </c>
      <c r="V12" s="31">
        <f>IF(T12&gt;0,ROUNDDOWN(T12/5,0),"")</f>
        <v>15</v>
      </c>
      <c r="W12" s="35" t="s">
        <v>11</v>
      </c>
      <c r="X12" s="19">
        <f>+Y12-1</f>
        <v>8</v>
      </c>
      <c r="Y12" s="41">
        <f>IF(AND(T10&lt;P12,P10&lt;P12),7,IF(OR(P10&gt;P12,T10&gt;P12,AND(P10=T10,P10=P12)),8,9))-IF(R4&gt;=40,ROUNDDOWN((R4-20)/20,0),0)</f>
        <v>9</v>
      </c>
      <c r="Z12" s="20">
        <f>+Y12+1</f>
        <v>10</v>
      </c>
      <c r="AC12" s="14" t="s">
        <v>5</v>
      </c>
      <c r="AD12" s="6">
        <v>40</v>
      </c>
      <c r="AE12" s="30">
        <f t="shared" si="11"/>
        <v>20</v>
      </c>
      <c r="AF12" s="31">
        <f>IF(AD12&gt;0,ROUNDDOWN(AD12/5,0),"")</f>
        <v>8</v>
      </c>
      <c r="AG12" s="35" t="s">
        <v>7</v>
      </c>
      <c r="AH12" s="6">
        <v>50</v>
      </c>
      <c r="AI12" s="30">
        <f t="shared" si="12"/>
        <v>25</v>
      </c>
      <c r="AJ12" s="31">
        <f>IF(AH12&gt;0,ROUNDDOWN(AH12/5,0),"")</f>
        <v>10</v>
      </c>
      <c r="AK12" s="35" t="s">
        <v>11</v>
      </c>
      <c r="AL12" s="19">
        <f>+AM12-1</f>
        <v>7</v>
      </c>
      <c r="AM12" s="41">
        <f>IF(AND(AH10&lt;AD12,AD10&lt;AD12),7,IF(OR(AD10&gt;AD12,AH10&gt;AD12,AND(AD10=AH10,AD10=AD12)),8,9))-IF(AF4&gt;=40,ROUNDDOWN((AF4-20)/20,0),0)</f>
        <v>8</v>
      </c>
      <c r="AN12" s="20">
        <f>+AM12+1</f>
        <v>9</v>
      </c>
      <c r="AQ12" s="14" t="s">
        <v>5</v>
      </c>
      <c r="AR12" s="6">
        <v>50</v>
      </c>
      <c r="AS12" s="30">
        <f t="shared" si="14"/>
        <v>25</v>
      </c>
      <c r="AT12" s="31">
        <f>IF(AR12&gt;0,ROUNDDOWN(AR12/5,0),"")</f>
        <v>10</v>
      </c>
      <c r="AU12" s="35" t="s">
        <v>7</v>
      </c>
      <c r="AV12" s="6">
        <v>50</v>
      </c>
      <c r="AW12" s="30">
        <f t="shared" si="15"/>
        <v>25</v>
      </c>
      <c r="AX12" s="31">
        <f>IF(AV12&gt;0,ROUNDDOWN(AV12/5,0),"")</f>
        <v>10</v>
      </c>
      <c r="AY12" s="35" t="s">
        <v>11</v>
      </c>
      <c r="AZ12" s="19">
        <f>+BA12-1</f>
        <v>7</v>
      </c>
      <c r="BA12" s="41">
        <f>IF(AND(AV10&lt;AR12,AR10&lt;AR12),7,IF(OR(AR10&gt;AR12,AV10&gt;AR12,AND(AR10=AV10,AR10=AR12)),8,9))-IF(AT4&gt;=40,ROUNDDOWN((AT4-20)/20,0),0)</f>
        <v>8</v>
      </c>
      <c r="BB12" s="20">
        <f>+BA12+1</f>
        <v>9</v>
      </c>
      <c r="BE12" s="14" t="s">
        <v>5</v>
      </c>
      <c r="BF12" s="6">
        <v>40</v>
      </c>
      <c r="BG12" s="30">
        <f t="shared" si="17"/>
        <v>20</v>
      </c>
      <c r="BH12" s="31">
        <f>IF(BF12&gt;0,ROUNDDOWN(BF12/5,0),"")</f>
        <v>8</v>
      </c>
      <c r="BI12" s="35" t="s">
        <v>7</v>
      </c>
      <c r="BJ12" s="6">
        <v>60</v>
      </c>
      <c r="BK12" s="30">
        <f t="shared" si="18"/>
        <v>30</v>
      </c>
      <c r="BL12" s="31">
        <f>IF(BJ12&gt;0,ROUNDDOWN(BJ12/5,0),"")</f>
        <v>12</v>
      </c>
      <c r="BM12" s="35" t="s">
        <v>11</v>
      </c>
      <c r="BN12" s="19">
        <f>+BO12-1</f>
        <v>7</v>
      </c>
      <c r="BO12" s="41">
        <f>IF(AND(BJ10&lt;BF12,BF10&lt;BF12),7,IF(OR(BF10&gt;BF12,BJ10&gt;BF12,AND(BF10=BJ10,BF10=BF12)),8,9))-IF(BH4&gt;=40,ROUNDDOWN((BH4-20)/20,0),0)</f>
        <v>8</v>
      </c>
      <c r="BP12" s="20">
        <f>+BO12+1</f>
        <v>9</v>
      </c>
      <c r="BS12" s="44"/>
    </row>
    <row r="13" spans="1:71" x14ac:dyDescent="0.35">
      <c r="A13" s="106" t="s">
        <v>39</v>
      </c>
      <c r="B13" s="107"/>
      <c r="C13" s="23">
        <f>IFERROR(VLOOKUP(B10+B12,SbUndStatur,3,TRUE),"")</f>
        <v>0</v>
      </c>
      <c r="D13" s="4"/>
      <c r="E13" s="4"/>
      <c r="F13" s="108" t="s">
        <v>40</v>
      </c>
      <c r="G13" s="108"/>
      <c r="H13" s="108"/>
      <c r="I13" s="109"/>
      <c r="J13" s="110">
        <f>IFERROR(VLOOKUP(B10+B12,SbUndStatur,2,TRUE),"")</f>
        <v>0</v>
      </c>
      <c r="K13" s="110" t="e">
        <f>VLOOKUP(J10+J12,SbUndStatur,3,FALSE)</f>
        <v>#N/A</v>
      </c>
      <c r="L13" s="111" t="e">
        <f>VLOOKUP(K10+K12,SbUndStatur,3,FALSE)</f>
        <v>#N/A</v>
      </c>
      <c r="O13" s="106" t="s">
        <v>39</v>
      </c>
      <c r="P13" s="107"/>
      <c r="Q13" s="23">
        <f>IFERROR(VLOOKUP(P10+P12,SbUndStatur,3,TRUE),"")</f>
        <v>0</v>
      </c>
      <c r="R13" s="4"/>
      <c r="S13" s="4"/>
      <c r="T13" s="108" t="s">
        <v>40</v>
      </c>
      <c r="U13" s="108"/>
      <c r="V13" s="108"/>
      <c r="W13" s="109"/>
      <c r="X13" s="110">
        <f>IFERROR(VLOOKUP(P10+P12,SbUndStatur,2,TRUE),"")</f>
        <v>0</v>
      </c>
      <c r="Y13" s="110" t="e">
        <f>VLOOKUP(X10+X12,SbUndStatur,3,FALSE)</f>
        <v>#N/A</v>
      </c>
      <c r="Z13" s="111" t="e">
        <f>VLOOKUP(Y10+Y12,SbUndStatur,3,FALSE)</f>
        <v>#N/A</v>
      </c>
      <c r="AC13" s="106" t="s">
        <v>39</v>
      </c>
      <c r="AD13" s="107"/>
      <c r="AE13" s="23">
        <f>IFERROR(VLOOKUP(AD10+AD12,SbUndStatur,3,TRUE),"")</f>
        <v>0</v>
      </c>
      <c r="AF13" s="4"/>
      <c r="AG13" s="4"/>
      <c r="AH13" s="108" t="s">
        <v>40</v>
      </c>
      <c r="AI13" s="108"/>
      <c r="AJ13" s="108"/>
      <c r="AK13" s="109"/>
      <c r="AL13" s="110">
        <f>IFERROR(VLOOKUP(AD10+AD12,SbUndStatur,2,TRUE),"")</f>
        <v>0</v>
      </c>
      <c r="AM13" s="110" t="e">
        <f>VLOOKUP(AL10+AL12,SbUndStatur,3,FALSE)</f>
        <v>#N/A</v>
      </c>
      <c r="AN13" s="111" t="e">
        <f>VLOOKUP(AM10+AM12,SbUndStatur,3,FALSE)</f>
        <v>#N/A</v>
      </c>
      <c r="AQ13" s="106" t="s">
        <v>39</v>
      </c>
      <c r="AR13" s="107"/>
      <c r="AS13" s="23">
        <f>IFERROR(VLOOKUP(AR10+AR12,SbUndStatur,3,TRUE),"")</f>
        <v>0</v>
      </c>
      <c r="AT13" s="4"/>
      <c r="AU13" s="4"/>
      <c r="AV13" s="108" t="s">
        <v>40</v>
      </c>
      <c r="AW13" s="108"/>
      <c r="AX13" s="108"/>
      <c r="AY13" s="109"/>
      <c r="AZ13" s="110">
        <f>IFERROR(VLOOKUP(AR10+AR12,SbUndStatur,2,TRUE),"")</f>
        <v>0</v>
      </c>
      <c r="BA13" s="110" t="e">
        <f>VLOOKUP(AZ10+AZ12,SbUndStatur,3,FALSE)</f>
        <v>#N/A</v>
      </c>
      <c r="BB13" s="111" t="e">
        <f>VLOOKUP(BA10+BA12,SbUndStatur,3,FALSE)</f>
        <v>#N/A</v>
      </c>
      <c r="BE13" s="106" t="s">
        <v>39</v>
      </c>
      <c r="BF13" s="107"/>
      <c r="BG13" s="23">
        <f>IFERROR(VLOOKUP(BF10+BF12,SbUndStatur,3,TRUE),"")</f>
        <v>0</v>
      </c>
      <c r="BH13" s="4"/>
      <c r="BI13" s="4"/>
      <c r="BJ13" s="108" t="s">
        <v>40</v>
      </c>
      <c r="BK13" s="108"/>
      <c r="BL13" s="108"/>
      <c r="BM13" s="109"/>
      <c r="BN13" s="110">
        <f>IFERROR(VLOOKUP(BF10+BF12,SbUndStatur,2,TRUE),"")</f>
        <v>0</v>
      </c>
      <c r="BO13" s="110" t="e">
        <f>VLOOKUP(BN10+BN12,SbUndStatur,3,FALSE)</f>
        <v>#N/A</v>
      </c>
      <c r="BP13" s="111" t="e">
        <f>VLOOKUP(BO10+BO12,SbUndStatur,3,FALSE)</f>
        <v>#N/A</v>
      </c>
      <c r="BR13" s="55" t="s">
        <v>64</v>
      </c>
      <c r="BS13" s="55"/>
    </row>
    <row r="14" spans="1:71" ht="15" customHeight="1" x14ac:dyDescent="0.35">
      <c r="A14" s="3" t="s">
        <v>31</v>
      </c>
      <c r="B14" s="4"/>
      <c r="C14" s="4"/>
      <c r="D14" s="4"/>
      <c r="E14" s="4"/>
      <c r="F14" s="4"/>
      <c r="G14" s="4"/>
      <c r="H14" s="4"/>
      <c r="I14" s="4"/>
      <c r="J14" s="4"/>
      <c r="K14" s="61" t="s">
        <v>28</v>
      </c>
      <c r="L14" s="62"/>
      <c r="O14" s="3" t="s">
        <v>31</v>
      </c>
      <c r="P14" s="4"/>
      <c r="Q14" s="4"/>
      <c r="R14" s="4"/>
      <c r="S14" s="4"/>
      <c r="T14" s="4"/>
      <c r="U14" s="4"/>
      <c r="V14" s="4"/>
      <c r="W14" s="4"/>
      <c r="X14" s="4"/>
      <c r="Y14" s="61" t="s">
        <v>28</v>
      </c>
      <c r="Z14" s="62"/>
      <c r="AC14" s="3" t="s">
        <v>31</v>
      </c>
      <c r="AD14" s="4"/>
      <c r="AE14" s="4"/>
      <c r="AF14" s="4"/>
      <c r="AG14" s="4"/>
      <c r="AH14" s="4"/>
      <c r="AI14" s="4"/>
      <c r="AJ14" s="4"/>
      <c r="AK14" s="4"/>
      <c r="AL14" s="4"/>
      <c r="AM14" s="61" t="s">
        <v>28</v>
      </c>
      <c r="AN14" s="62"/>
      <c r="AQ14" s="3" t="s">
        <v>31</v>
      </c>
      <c r="AR14" s="4"/>
      <c r="AS14" s="4"/>
      <c r="AT14" s="4"/>
      <c r="AU14" s="4"/>
      <c r="AV14" s="4"/>
      <c r="AW14" s="4"/>
      <c r="AX14" s="4"/>
      <c r="AY14" s="4"/>
      <c r="AZ14" s="4"/>
      <c r="BA14" s="61" t="s">
        <v>28</v>
      </c>
      <c r="BB14" s="62"/>
      <c r="BE14" s="3" t="s">
        <v>31</v>
      </c>
      <c r="BF14" s="4"/>
      <c r="BG14" s="4"/>
      <c r="BH14" s="4"/>
      <c r="BI14" s="4"/>
      <c r="BJ14" s="4"/>
      <c r="BK14" s="4"/>
      <c r="BL14" s="4"/>
      <c r="BM14" s="4"/>
      <c r="BN14" s="4"/>
      <c r="BO14" s="61" t="s">
        <v>28</v>
      </c>
      <c r="BP14" s="62"/>
      <c r="BR14" s="55"/>
      <c r="BS14" s="55"/>
    </row>
    <row r="15" spans="1:71" ht="15" hidden="1" customHeight="1" x14ac:dyDescent="0.35">
      <c r="A15" s="3"/>
      <c r="B15" s="4">
        <v>0</v>
      </c>
      <c r="C15" s="4">
        <f>+B15+$L17/9</f>
        <v>10</v>
      </c>
      <c r="D15" s="4">
        <f t="shared" ref="D15:K15" si="20">+C15+$L17/9</f>
        <v>20</v>
      </c>
      <c r="E15" s="4">
        <f t="shared" si="20"/>
        <v>30</v>
      </c>
      <c r="F15" s="4">
        <f t="shared" si="20"/>
        <v>40</v>
      </c>
      <c r="G15" s="4">
        <f t="shared" si="20"/>
        <v>50</v>
      </c>
      <c r="H15" s="4">
        <f t="shared" si="20"/>
        <v>60</v>
      </c>
      <c r="I15" s="4">
        <f t="shared" si="20"/>
        <v>70</v>
      </c>
      <c r="J15" s="4">
        <f t="shared" si="20"/>
        <v>80</v>
      </c>
      <c r="K15" s="4">
        <f t="shared" si="20"/>
        <v>90</v>
      </c>
      <c r="L15" s="5"/>
      <c r="O15" s="3"/>
      <c r="P15" s="4">
        <v>0</v>
      </c>
      <c r="Q15" s="4">
        <f>+P15+$Z17/9</f>
        <v>10</v>
      </c>
      <c r="R15" s="4">
        <f t="shared" ref="R15:Y15" si="21">+Q15+$Z17/9</f>
        <v>20</v>
      </c>
      <c r="S15" s="4">
        <f t="shared" si="21"/>
        <v>30</v>
      </c>
      <c r="T15" s="4">
        <f t="shared" si="21"/>
        <v>40</v>
      </c>
      <c r="U15" s="4">
        <f t="shared" si="21"/>
        <v>50</v>
      </c>
      <c r="V15" s="4">
        <f t="shared" si="21"/>
        <v>60</v>
      </c>
      <c r="W15" s="4">
        <f t="shared" si="21"/>
        <v>70</v>
      </c>
      <c r="X15" s="4">
        <f t="shared" si="21"/>
        <v>80</v>
      </c>
      <c r="Y15" s="4">
        <f t="shared" si="21"/>
        <v>90</v>
      </c>
      <c r="Z15" s="5"/>
      <c r="AC15" s="3"/>
      <c r="AD15" s="4">
        <v>0</v>
      </c>
      <c r="AE15" s="4">
        <f>+AD15+$AN17/9</f>
        <v>10</v>
      </c>
      <c r="AF15" s="4">
        <f t="shared" ref="AF15:AM15" si="22">+AE15+$AN17/9</f>
        <v>20</v>
      </c>
      <c r="AG15" s="4">
        <f t="shared" si="22"/>
        <v>30</v>
      </c>
      <c r="AH15" s="4">
        <f t="shared" si="22"/>
        <v>40</v>
      </c>
      <c r="AI15" s="4">
        <f t="shared" si="22"/>
        <v>50</v>
      </c>
      <c r="AJ15" s="4">
        <f t="shared" si="22"/>
        <v>60</v>
      </c>
      <c r="AK15" s="4">
        <f t="shared" si="22"/>
        <v>70</v>
      </c>
      <c r="AL15" s="4">
        <f t="shared" si="22"/>
        <v>80</v>
      </c>
      <c r="AM15" s="4">
        <f t="shared" si="22"/>
        <v>90</v>
      </c>
      <c r="AN15" s="5"/>
      <c r="AQ15" s="3"/>
      <c r="AR15" s="4">
        <v>0</v>
      </c>
      <c r="AS15" s="4">
        <f>+AR15+$BB17/9</f>
        <v>10</v>
      </c>
      <c r="AT15" s="4">
        <f t="shared" ref="AT15:BA15" si="23">+AS15+$BB17/9</f>
        <v>20</v>
      </c>
      <c r="AU15" s="4">
        <f t="shared" si="23"/>
        <v>30</v>
      </c>
      <c r="AV15" s="4">
        <f t="shared" si="23"/>
        <v>40</v>
      </c>
      <c r="AW15" s="4">
        <f t="shared" si="23"/>
        <v>50</v>
      </c>
      <c r="AX15" s="4">
        <f t="shared" si="23"/>
        <v>60</v>
      </c>
      <c r="AY15" s="4">
        <f t="shared" si="23"/>
        <v>70</v>
      </c>
      <c r="AZ15" s="4">
        <f t="shared" si="23"/>
        <v>80</v>
      </c>
      <c r="BA15" s="4">
        <f t="shared" si="23"/>
        <v>90</v>
      </c>
      <c r="BB15" s="5"/>
      <c r="BE15" s="3"/>
      <c r="BF15" s="4">
        <v>0</v>
      </c>
      <c r="BG15" s="4">
        <f>+BF15+$BB17/9</f>
        <v>10</v>
      </c>
      <c r="BH15" s="4">
        <f t="shared" ref="BH15" si="24">+BG15+$BB17/9</f>
        <v>20</v>
      </c>
      <c r="BI15" s="4">
        <f t="shared" ref="BI15" si="25">+BH15+$BB17/9</f>
        <v>30</v>
      </c>
      <c r="BJ15" s="4">
        <f t="shared" ref="BJ15" si="26">+BI15+$BB17/9</f>
        <v>40</v>
      </c>
      <c r="BK15" s="4">
        <f t="shared" ref="BK15" si="27">+BJ15+$BB17/9</f>
        <v>50</v>
      </c>
      <c r="BL15" s="4">
        <f t="shared" ref="BL15" si="28">+BK15+$BB17/9</f>
        <v>60</v>
      </c>
      <c r="BM15" s="4">
        <f t="shared" ref="BM15" si="29">+BL15+$BB17/9</f>
        <v>70</v>
      </c>
      <c r="BN15" s="4">
        <f t="shared" ref="BN15" si="30">+BM15+$BB17/9</f>
        <v>80</v>
      </c>
      <c r="BO15" s="4">
        <f t="shared" ref="BO15" si="31">+BN15+$BB17/9</f>
        <v>90</v>
      </c>
      <c r="BP15" s="5"/>
      <c r="BR15" s="55"/>
      <c r="BS15" s="55"/>
    </row>
    <row r="16" spans="1:71" ht="15" customHeight="1" x14ac:dyDescent="0.35">
      <c r="A16" s="59" t="s">
        <v>15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3"/>
      <c r="O16" s="59" t="s">
        <v>15</v>
      </c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3"/>
      <c r="AC16" s="59" t="s">
        <v>15</v>
      </c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3"/>
      <c r="AQ16" s="59" t="s">
        <v>15</v>
      </c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3"/>
      <c r="BE16" s="59" t="s">
        <v>15</v>
      </c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3"/>
      <c r="BR16" s="55"/>
      <c r="BS16" s="55"/>
    </row>
    <row r="17" spans="1:71" ht="15" customHeight="1" x14ac:dyDescent="0.35">
      <c r="A17" s="26">
        <v>35</v>
      </c>
      <c r="B17" s="67">
        <f>A17</f>
        <v>35</v>
      </c>
      <c r="C17" s="68"/>
      <c r="D17" s="68"/>
      <c r="E17" s="68"/>
      <c r="F17" s="68"/>
      <c r="G17" s="68"/>
      <c r="H17" s="68"/>
      <c r="I17" s="68"/>
      <c r="J17" s="68"/>
      <c r="K17" s="69"/>
      <c r="L17" s="7">
        <f>3*6*5</f>
        <v>90</v>
      </c>
      <c r="O17" s="8">
        <v>25</v>
      </c>
      <c r="P17" s="67">
        <f>O17</f>
        <v>25</v>
      </c>
      <c r="Q17" s="68"/>
      <c r="R17" s="68"/>
      <c r="S17" s="68"/>
      <c r="T17" s="68"/>
      <c r="U17" s="68"/>
      <c r="V17" s="68"/>
      <c r="W17" s="68"/>
      <c r="X17" s="68"/>
      <c r="Y17" s="69"/>
      <c r="Z17" s="52">
        <f>3*6*5</f>
        <v>90</v>
      </c>
      <c r="AC17" s="8">
        <v>55</v>
      </c>
      <c r="AD17" s="67">
        <f>AC17</f>
        <v>55</v>
      </c>
      <c r="AE17" s="68"/>
      <c r="AF17" s="68"/>
      <c r="AG17" s="68"/>
      <c r="AH17" s="68"/>
      <c r="AI17" s="68"/>
      <c r="AJ17" s="68"/>
      <c r="AK17" s="68"/>
      <c r="AL17" s="68"/>
      <c r="AM17" s="69"/>
      <c r="AN17" s="52">
        <f>3*6*5</f>
        <v>90</v>
      </c>
      <c r="AQ17" s="8">
        <v>50</v>
      </c>
      <c r="AR17" s="67">
        <f>AQ17</f>
        <v>50</v>
      </c>
      <c r="AS17" s="68"/>
      <c r="AT17" s="68"/>
      <c r="AU17" s="68"/>
      <c r="AV17" s="68"/>
      <c r="AW17" s="68"/>
      <c r="AX17" s="68"/>
      <c r="AY17" s="68"/>
      <c r="AZ17" s="68"/>
      <c r="BA17" s="69"/>
      <c r="BB17" s="52">
        <f>3*6*5</f>
        <v>90</v>
      </c>
      <c r="BE17" s="8">
        <v>65</v>
      </c>
      <c r="BF17" s="67">
        <f>+BE17</f>
        <v>65</v>
      </c>
      <c r="BG17" s="68"/>
      <c r="BH17" s="68"/>
      <c r="BI17" s="68"/>
      <c r="BJ17" s="68"/>
      <c r="BK17" s="68"/>
      <c r="BL17" s="68"/>
      <c r="BM17" s="68"/>
      <c r="BN17" s="68"/>
      <c r="BO17" s="69"/>
      <c r="BP17" s="52">
        <f>3*6*5</f>
        <v>90</v>
      </c>
      <c r="BR17" s="55"/>
      <c r="BS17" s="55"/>
    </row>
    <row r="18" spans="1:71" ht="15" hidden="1" customHeight="1" x14ac:dyDescent="0.35">
      <c r="A18" s="8"/>
      <c r="B18" s="25">
        <v>0</v>
      </c>
      <c r="C18" s="25">
        <f>+B18+$L20/9</f>
        <v>1.1111111111111112</v>
      </c>
      <c r="D18" s="25">
        <f t="shared" ref="D18" si="32">+C18+$L20/9</f>
        <v>2.2222222222222223</v>
      </c>
      <c r="E18" s="25">
        <f t="shared" ref="E18" si="33">+D18+$L20/9</f>
        <v>3.3333333333333335</v>
      </c>
      <c r="F18" s="25">
        <f t="shared" ref="F18" si="34">+E18+$L20/9</f>
        <v>4.4444444444444446</v>
      </c>
      <c r="G18" s="25">
        <f t="shared" ref="G18" si="35">+F18+$L20/9</f>
        <v>5.5555555555555554</v>
      </c>
      <c r="H18" s="25">
        <f t="shared" ref="H18" si="36">+G18+$L20/9</f>
        <v>6.6666666666666661</v>
      </c>
      <c r="I18" s="25">
        <f t="shared" ref="I18" si="37">+H18+$L20/9</f>
        <v>7.7777777777777768</v>
      </c>
      <c r="J18" s="25">
        <f t="shared" ref="J18" si="38">+I18+$L20/9</f>
        <v>8.8888888888888875</v>
      </c>
      <c r="K18" s="25">
        <f t="shared" ref="K18" si="39">+J18+$L20/9</f>
        <v>9.9999999999999982</v>
      </c>
      <c r="L18" s="33"/>
      <c r="O18" s="8"/>
      <c r="P18" s="25">
        <v>0</v>
      </c>
      <c r="Q18" s="25">
        <f>+P18+$Z20/9</f>
        <v>1.1111111111111112</v>
      </c>
      <c r="R18" s="25">
        <f t="shared" ref="R18" si="40">+Q18+$Z20/9</f>
        <v>2.2222222222222223</v>
      </c>
      <c r="S18" s="25">
        <f t="shared" ref="S18" si="41">+R18+$Z20/9</f>
        <v>3.3333333333333335</v>
      </c>
      <c r="T18" s="25">
        <f t="shared" ref="T18" si="42">+S18+$Z20/9</f>
        <v>4.4444444444444446</v>
      </c>
      <c r="U18" s="25">
        <f t="shared" ref="U18" si="43">+T18+$Z20/9</f>
        <v>5.5555555555555554</v>
      </c>
      <c r="V18" s="25">
        <f t="shared" ref="V18" si="44">+U18+$Z20/9</f>
        <v>6.6666666666666661</v>
      </c>
      <c r="W18" s="25">
        <f t="shared" ref="W18" si="45">+V18+$Z20/9</f>
        <v>7.7777777777777768</v>
      </c>
      <c r="X18" s="25">
        <f t="shared" ref="X18" si="46">+W18+$Z20/9</f>
        <v>8.8888888888888875</v>
      </c>
      <c r="Y18" s="25">
        <f t="shared" ref="Y18" si="47">+X18+$Z20/9</f>
        <v>9.9999999999999982</v>
      </c>
      <c r="Z18" s="9"/>
      <c r="AC18" s="8"/>
      <c r="AD18" s="25">
        <v>0</v>
      </c>
      <c r="AE18" s="25">
        <f>+AD18+$AN20/9</f>
        <v>1.1111111111111112</v>
      </c>
      <c r="AF18" s="25">
        <f t="shared" ref="AF18" si="48">+AE18+$AN20/9</f>
        <v>2.2222222222222223</v>
      </c>
      <c r="AG18" s="25">
        <f t="shared" ref="AG18" si="49">+AF18+$AN20/9</f>
        <v>3.3333333333333335</v>
      </c>
      <c r="AH18" s="25">
        <f t="shared" ref="AH18" si="50">+AG18+$AN20/9</f>
        <v>4.4444444444444446</v>
      </c>
      <c r="AI18" s="25">
        <f t="shared" ref="AI18" si="51">+AH18+$AN20/9</f>
        <v>5.5555555555555554</v>
      </c>
      <c r="AJ18" s="25">
        <f t="shared" ref="AJ18" si="52">+AI18+$AN20/9</f>
        <v>6.6666666666666661</v>
      </c>
      <c r="AK18" s="25">
        <f t="shared" ref="AK18" si="53">+AJ18+$AN20/9</f>
        <v>7.7777777777777768</v>
      </c>
      <c r="AL18" s="25">
        <f t="shared" ref="AL18" si="54">+AK18+$AN20/9</f>
        <v>8.8888888888888875</v>
      </c>
      <c r="AM18" s="25">
        <f t="shared" ref="AM18" si="55">+AL18+$AN20/9</f>
        <v>9.9999999999999982</v>
      </c>
      <c r="AN18" s="9"/>
      <c r="AQ18" s="8"/>
      <c r="AR18" s="25">
        <v>0</v>
      </c>
      <c r="AS18" s="25">
        <f>+AR18+$BB20/9</f>
        <v>1.2222222222222223</v>
      </c>
      <c r="AT18" s="25">
        <f t="shared" ref="AT18" si="56">+AS18+$BB20/9</f>
        <v>2.4444444444444446</v>
      </c>
      <c r="AU18" s="25">
        <f t="shared" ref="AU18" si="57">+AT18+$BB20/9</f>
        <v>3.666666666666667</v>
      </c>
      <c r="AV18" s="25">
        <f t="shared" ref="AV18" si="58">+AU18+$BB20/9</f>
        <v>4.8888888888888893</v>
      </c>
      <c r="AW18" s="25">
        <f t="shared" ref="AW18" si="59">+AV18+$BB20/9</f>
        <v>6.1111111111111116</v>
      </c>
      <c r="AX18" s="25">
        <f t="shared" ref="AX18" si="60">+AW18+$BB20/9</f>
        <v>7.3333333333333339</v>
      </c>
      <c r="AY18" s="25">
        <f t="shared" ref="AY18" si="61">+AX18+$BB20/9</f>
        <v>8.5555555555555571</v>
      </c>
      <c r="AZ18" s="25">
        <f t="shared" ref="AZ18" si="62">+AY18+$BB20/9</f>
        <v>9.7777777777777786</v>
      </c>
      <c r="BA18" s="25">
        <f t="shared" ref="BA18" si="63">+AZ18+$BB20/9</f>
        <v>11</v>
      </c>
      <c r="BB18" s="9"/>
      <c r="BE18" s="8"/>
      <c r="BF18" s="25">
        <v>0</v>
      </c>
      <c r="BG18" s="25">
        <f>+BF18+$BB20/9</f>
        <v>1.2222222222222223</v>
      </c>
      <c r="BH18" s="25">
        <f t="shared" ref="BH18" si="64">+BG18+$BB20/9</f>
        <v>2.4444444444444446</v>
      </c>
      <c r="BI18" s="25">
        <f t="shared" ref="BI18" si="65">+BH18+$BB20/9</f>
        <v>3.666666666666667</v>
      </c>
      <c r="BJ18" s="25">
        <f t="shared" ref="BJ18" si="66">+BI18+$BB20/9</f>
        <v>4.8888888888888893</v>
      </c>
      <c r="BK18" s="25">
        <f t="shared" ref="BK18" si="67">+BJ18+$BB20/9</f>
        <v>6.1111111111111116</v>
      </c>
      <c r="BL18" s="25">
        <f t="shared" ref="BL18" si="68">+BK18+$BB20/9</f>
        <v>7.3333333333333339</v>
      </c>
      <c r="BM18" s="25">
        <f t="shared" ref="BM18" si="69">+BL18+$BB20/9</f>
        <v>8.5555555555555571</v>
      </c>
      <c r="BN18" s="25">
        <f t="shared" ref="BN18" si="70">+BM18+$BB20/9</f>
        <v>9.7777777777777786</v>
      </c>
      <c r="BO18" s="25">
        <f t="shared" ref="BO18" si="71">+BN18+$BB20/9</f>
        <v>11</v>
      </c>
      <c r="BP18" s="9"/>
      <c r="BR18" s="55"/>
      <c r="BS18" s="55"/>
    </row>
    <row r="19" spans="1:71" x14ac:dyDescent="0.35">
      <c r="A19" s="59" t="s">
        <v>12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3"/>
      <c r="O19" s="59" t="s">
        <v>12</v>
      </c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3"/>
      <c r="AC19" s="59" t="s">
        <v>12</v>
      </c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3"/>
      <c r="AQ19" s="59" t="s">
        <v>12</v>
      </c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3"/>
      <c r="BE19" s="59" t="s">
        <v>12</v>
      </c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3"/>
      <c r="BR19" s="55"/>
      <c r="BS19" s="55"/>
    </row>
    <row r="20" spans="1:71" x14ac:dyDescent="0.35">
      <c r="A20" s="26">
        <v>10</v>
      </c>
      <c r="B20" s="70">
        <f>A20</f>
        <v>10</v>
      </c>
      <c r="C20" s="71"/>
      <c r="D20" s="71"/>
      <c r="E20" s="71"/>
      <c r="F20" s="71"/>
      <c r="G20" s="71"/>
      <c r="H20" s="71"/>
      <c r="I20" s="71"/>
      <c r="J20" s="71"/>
      <c r="K20" s="72"/>
      <c r="L20" s="39">
        <f>ROUNDDOWN((B11+B12)/10,0)</f>
        <v>10</v>
      </c>
      <c r="O20" s="8">
        <v>10</v>
      </c>
      <c r="P20" s="70">
        <f>O20</f>
        <v>10</v>
      </c>
      <c r="Q20" s="71"/>
      <c r="R20" s="71"/>
      <c r="S20" s="71"/>
      <c r="T20" s="71"/>
      <c r="U20" s="71"/>
      <c r="V20" s="71"/>
      <c r="W20" s="71"/>
      <c r="X20" s="71"/>
      <c r="Y20" s="72"/>
      <c r="Z20" s="39">
        <f>ROUNDDOWN((P11+P12)/10,0)</f>
        <v>10</v>
      </c>
      <c r="AC20" s="8">
        <v>10</v>
      </c>
      <c r="AD20" s="70">
        <f>AC20</f>
        <v>10</v>
      </c>
      <c r="AE20" s="71"/>
      <c r="AF20" s="71"/>
      <c r="AG20" s="71"/>
      <c r="AH20" s="71"/>
      <c r="AI20" s="71"/>
      <c r="AJ20" s="71"/>
      <c r="AK20" s="71"/>
      <c r="AL20" s="71"/>
      <c r="AM20" s="72"/>
      <c r="AN20" s="39">
        <f>ROUNDDOWN((AD11+AD12)/10,0)</f>
        <v>10</v>
      </c>
      <c r="AQ20" s="8">
        <v>11</v>
      </c>
      <c r="AR20" s="70">
        <f>AQ20</f>
        <v>11</v>
      </c>
      <c r="AS20" s="71"/>
      <c r="AT20" s="71"/>
      <c r="AU20" s="71"/>
      <c r="AV20" s="71"/>
      <c r="AW20" s="71"/>
      <c r="AX20" s="71"/>
      <c r="AY20" s="71"/>
      <c r="AZ20" s="71"/>
      <c r="BA20" s="72"/>
      <c r="BB20" s="39">
        <f>ROUNDDOWN((AR11+AR12)/10,0)</f>
        <v>11</v>
      </c>
      <c r="BE20" s="8">
        <v>9</v>
      </c>
      <c r="BF20" s="70">
        <f>+BE20</f>
        <v>9</v>
      </c>
      <c r="BG20" s="71"/>
      <c r="BH20" s="71"/>
      <c r="BI20" s="71"/>
      <c r="BJ20" s="71"/>
      <c r="BK20" s="71"/>
      <c r="BL20" s="71"/>
      <c r="BM20" s="71"/>
      <c r="BN20" s="71"/>
      <c r="BO20" s="72"/>
      <c r="BP20" s="39">
        <f>ROUNDDOWN((BF11+BF12)/10,0)</f>
        <v>9</v>
      </c>
      <c r="BR20" s="44"/>
      <c r="BS20" s="44"/>
    </row>
    <row r="21" spans="1:71" x14ac:dyDescent="0.35">
      <c r="A21" s="8"/>
      <c r="B21" s="56" t="s">
        <v>25</v>
      </c>
      <c r="C21" s="57"/>
      <c r="D21" s="57"/>
      <c r="E21" s="57"/>
      <c r="F21" s="57"/>
      <c r="G21" s="4"/>
      <c r="H21" s="4"/>
      <c r="I21" s="4"/>
      <c r="J21" s="4"/>
      <c r="K21" s="4"/>
      <c r="L21" s="5"/>
      <c r="O21" s="8"/>
      <c r="P21" s="64" t="s">
        <v>25</v>
      </c>
      <c r="Q21" s="65"/>
      <c r="R21" s="65"/>
      <c r="S21" s="65"/>
      <c r="T21" s="65"/>
      <c r="U21" s="50"/>
      <c r="V21" s="50"/>
      <c r="W21" s="50"/>
      <c r="X21" s="50"/>
      <c r="Y21" s="50"/>
      <c r="Z21" s="5"/>
      <c r="AC21" s="8"/>
      <c r="AD21" s="64" t="s">
        <v>25</v>
      </c>
      <c r="AE21" s="65"/>
      <c r="AF21" s="65"/>
      <c r="AG21" s="65"/>
      <c r="AH21" s="65"/>
      <c r="AI21" s="50"/>
      <c r="AJ21" s="50"/>
      <c r="AK21" s="50"/>
      <c r="AL21" s="50"/>
      <c r="AM21" s="50"/>
      <c r="AN21" s="5"/>
      <c r="AQ21" s="8"/>
      <c r="AR21" s="64" t="s">
        <v>25</v>
      </c>
      <c r="AS21" s="65"/>
      <c r="AT21" s="65"/>
      <c r="AU21" s="65"/>
      <c r="AV21" s="65"/>
      <c r="AW21" s="50"/>
      <c r="AX21" s="50"/>
      <c r="AY21" s="50"/>
      <c r="AZ21" s="50"/>
      <c r="BA21" s="50"/>
      <c r="BB21" s="5"/>
      <c r="BE21" s="8"/>
      <c r="BF21" s="64" t="s">
        <v>25</v>
      </c>
      <c r="BG21" s="65"/>
      <c r="BH21" s="65"/>
      <c r="BI21" s="65"/>
      <c r="BJ21" s="65"/>
      <c r="BK21" s="50"/>
      <c r="BL21" s="50"/>
      <c r="BM21" s="50"/>
      <c r="BN21" s="50"/>
      <c r="BO21" s="50"/>
      <c r="BP21" s="5"/>
      <c r="BR21" s="55" t="s">
        <v>50</v>
      </c>
      <c r="BS21" s="55"/>
    </row>
    <row r="22" spans="1:71" x14ac:dyDescent="0.35">
      <c r="A22" s="10" t="str">
        <f>IF(AND(A20=0,A21&lt;&gt;""),"X","")</f>
        <v/>
      </c>
      <c r="B22" s="56" t="s">
        <v>26</v>
      </c>
      <c r="C22" s="57"/>
      <c r="D22" s="57"/>
      <c r="E22" s="57"/>
      <c r="F22" s="57"/>
      <c r="G22" s="2" t="str">
        <f>IF(AND(A20=0,A21="",A20&gt;0),"X","")</f>
        <v/>
      </c>
      <c r="H22" s="56" t="s">
        <v>27</v>
      </c>
      <c r="I22" s="57"/>
      <c r="J22" s="57"/>
      <c r="K22" s="57"/>
      <c r="L22" s="58"/>
      <c r="O22" s="10" t="str">
        <f>IF(AND(O20=0,O21&lt;&gt;""),"X","")</f>
        <v/>
      </c>
      <c r="P22" s="56" t="s">
        <v>26</v>
      </c>
      <c r="Q22" s="57"/>
      <c r="R22" s="57"/>
      <c r="S22" s="57"/>
      <c r="T22" s="66"/>
      <c r="U22" s="51" t="str">
        <f>IF(AND(O20=0,O21="",O20&gt;0),"X","")</f>
        <v/>
      </c>
      <c r="V22" s="56" t="s">
        <v>27</v>
      </c>
      <c r="W22" s="57"/>
      <c r="X22" s="57"/>
      <c r="Y22" s="57"/>
      <c r="Z22" s="58"/>
      <c r="AC22" s="10" t="str">
        <f>IF(AND(AC20=0,AC21&lt;&gt;""),"X","")</f>
        <v/>
      </c>
      <c r="AD22" s="56" t="s">
        <v>26</v>
      </c>
      <c r="AE22" s="57"/>
      <c r="AF22" s="57"/>
      <c r="AG22" s="57"/>
      <c r="AH22" s="66"/>
      <c r="AI22" s="51" t="str">
        <f>IF(AND(AC20=0,AC21="",AC20&gt;0),"X","")</f>
        <v/>
      </c>
      <c r="AJ22" s="56" t="s">
        <v>27</v>
      </c>
      <c r="AK22" s="57"/>
      <c r="AL22" s="57"/>
      <c r="AM22" s="57"/>
      <c r="AN22" s="58"/>
      <c r="AQ22" s="10" t="str">
        <f>IF(AND(AQ20=0,AQ21&lt;&gt;""),"X","")</f>
        <v/>
      </c>
      <c r="AR22" s="56" t="s">
        <v>26</v>
      </c>
      <c r="AS22" s="57"/>
      <c r="AT22" s="57"/>
      <c r="AU22" s="57"/>
      <c r="AV22" s="66"/>
      <c r="AW22" s="51" t="str">
        <f>IF(AND(AQ20=0,AQ21="",AQ20&gt;0),"X","")</f>
        <v/>
      </c>
      <c r="AX22" s="56" t="s">
        <v>27</v>
      </c>
      <c r="AY22" s="57"/>
      <c r="AZ22" s="57"/>
      <c r="BA22" s="57"/>
      <c r="BB22" s="58"/>
      <c r="BE22" s="10" t="str">
        <f>IF(AND(BE20=0,BE21&lt;&gt;""),"X","")</f>
        <v/>
      </c>
      <c r="BF22" s="56" t="s">
        <v>26</v>
      </c>
      <c r="BG22" s="57"/>
      <c r="BH22" s="57"/>
      <c r="BI22" s="57"/>
      <c r="BJ22" s="66"/>
      <c r="BK22" s="51" t="str">
        <f>IF(AND(BE20=0,BE21="",BE20&gt;0),"X","")</f>
        <v/>
      </c>
      <c r="BL22" s="56" t="s">
        <v>27</v>
      </c>
      <c r="BM22" s="57"/>
      <c r="BN22" s="57"/>
      <c r="BO22" s="57"/>
      <c r="BP22" s="58"/>
      <c r="BR22" s="55"/>
      <c r="BS22" s="55"/>
    </row>
    <row r="23" spans="1:71" ht="15" hidden="1" customHeight="1" x14ac:dyDescent="0.35">
      <c r="A23" s="10"/>
      <c r="B23" s="4">
        <v>0</v>
      </c>
      <c r="C23" s="4">
        <f>+B23+$L25/9</f>
        <v>1.3333333333333333</v>
      </c>
      <c r="D23" s="4">
        <f t="shared" ref="D23" si="72">+C23+$L25/9</f>
        <v>2.6666666666666665</v>
      </c>
      <c r="E23" s="4">
        <f t="shared" ref="E23" si="73">+D23+$L25/9</f>
        <v>4</v>
      </c>
      <c r="F23" s="4">
        <f t="shared" ref="F23" si="74">+E23+$L25/9</f>
        <v>5.333333333333333</v>
      </c>
      <c r="G23" s="4">
        <f t="shared" ref="G23" si="75">+F23+$L25/9</f>
        <v>6.6666666666666661</v>
      </c>
      <c r="H23" s="4">
        <f t="shared" ref="H23" si="76">+G23+$L25/9</f>
        <v>7.9999999999999991</v>
      </c>
      <c r="I23" s="4">
        <f t="shared" ref="I23" si="77">+H23+$L25/9</f>
        <v>9.3333333333333321</v>
      </c>
      <c r="J23" s="4">
        <f t="shared" ref="J23" si="78">+I23+$L25/9</f>
        <v>10.666666666666666</v>
      </c>
      <c r="K23" s="4">
        <f t="shared" ref="K23" si="79">+J23+$L25/9</f>
        <v>12</v>
      </c>
      <c r="L23" s="11"/>
      <c r="O23" s="10"/>
      <c r="P23" s="50">
        <v>0</v>
      </c>
      <c r="Q23" s="50">
        <f>+P23+$Z25/9</f>
        <v>1.3333333333333333</v>
      </c>
      <c r="R23" s="50">
        <f t="shared" ref="R23" si="80">+Q23+$Z25/9</f>
        <v>2.6666666666666665</v>
      </c>
      <c r="S23" s="50">
        <f t="shared" ref="S23" si="81">+R23+$Z25/9</f>
        <v>4</v>
      </c>
      <c r="T23" s="50">
        <f t="shared" ref="T23" si="82">+S23+$Z25/9</f>
        <v>5.333333333333333</v>
      </c>
      <c r="U23" s="50">
        <f t="shared" ref="U23" si="83">+T23+$Z25/9</f>
        <v>6.6666666666666661</v>
      </c>
      <c r="V23" s="50">
        <f t="shared" ref="V23" si="84">+U23+$Z25/9</f>
        <v>7.9999999999999991</v>
      </c>
      <c r="W23" s="50">
        <f t="shared" ref="W23" si="85">+V23+$Z25/9</f>
        <v>9.3333333333333321</v>
      </c>
      <c r="X23" s="50">
        <f t="shared" ref="X23" si="86">+W23+$Z25/9</f>
        <v>10.666666666666666</v>
      </c>
      <c r="Y23" s="50">
        <f t="shared" ref="Y23" si="87">+X23+$Z25/9</f>
        <v>12</v>
      </c>
      <c r="Z23" s="49"/>
      <c r="AC23" s="10"/>
      <c r="AD23" s="50">
        <v>0</v>
      </c>
      <c r="AE23" s="50">
        <f>+AD23+$AN25/9</f>
        <v>1.1111111111111112</v>
      </c>
      <c r="AF23" s="50">
        <f t="shared" ref="AF23" si="88">+AE23+$AN25/9</f>
        <v>2.2222222222222223</v>
      </c>
      <c r="AG23" s="50">
        <f t="shared" ref="AG23" si="89">+AF23+$AN25/9</f>
        <v>3.3333333333333335</v>
      </c>
      <c r="AH23" s="50">
        <f t="shared" ref="AH23" si="90">+AG23+$AN25/9</f>
        <v>4.4444444444444446</v>
      </c>
      <c r="AI23" s="50">
        <f t="shared" ref="AI23" si="91">+AH23+$AN25/9</f>
        <v>5.5555555555555554</v>
      </c>
      <c r="AJ23" s="50">
        <f t="shared" ref="AJ23" si="92">+AI23+$AN25/9</f>
        <v>6.6666666666666661</v>
      </c>
      <c r="AK23" s="50">
        <f t="shared" ref="AK23" si="93">+AJ23+$AN25/9</f>
        <v>7.7777777777777768</v>
      </c>
      <c r="AL23" s="50">
        <f t="shared" ref="AL23" si="94">+AK23+$AN25/9</f>
        <v>8.8888888888888875</v>
      </c>
      <c r="AM23" s="50">
        <f t="shared" ref="AM23" si="95">+AL23+$AN25/9</f>
        <v>9.9999999999999982</v>
      </c>
      <c r="AN23" s="49"/>
      <c r="AQ23" s="10"/>
      <c r="AR23" s="50">
        <v>0</v>
      </c>
      <c r="AS23" s="50">
        <f>+AR23+$BB25/9</f>
        <v>1</v>
      </c>
      <c r="AT23" s="50">
        <f t="shared" ref="AT23" si="96">+AS23+$BB25/9</f>
        <v>2</v>
      </c>
      <c r="AU23" s="50">
        <f t="shared" ref="AU23" si="97">+AT23+$BB25/9</f>
        <v>3</v>
      </c>
      <c r="AV23" s="50">
        <f t="shared" ref="AV23" si="98">+AU23+$BB25/9</f>
        <v>4</v>
      </c>
      <c r="AW23" s="50">
        <f t="shared" ref="AW23" si="99">+AV23+$BB25/9</f>
        <v>5</v>
      </c>
      <c r="AX23" s="50">
        <f t="shared" ref="AX23" si="100">+AW23+$BB25/9</f>
        <v>6</v>
      </c>
      <c r="AY23" s="50">
        <f t="shared" ref="AY23" si="101">+AX23+$BB25/9</f>
        <v>7</v>
      </c>
      <c r="AZ23" s="50">
        <f t="shared" ref="AZ23" si="102">+AY23+$BB25/9</f>
        <v>8</v>
      </c>
      <c r="BA23" s="50">
        <f t="shared" ref="BA23" si="103">+AZ23+$BB25/9</f>
        <v>9</v>
      </c>
      <c r="BB23" s="49"/>
      <c r="BE23" s="10"/>
      <c r="BF23" s="50">
        <v>0</v>
      </c>
      <c r="BG23" s="50">
        <f>+BF23+$BB25/9</f>
        <v>1</v>
      </c>
      <c r="BH23" s="50">
        <f t="shared" ref="BH23" si="104">+BG23+$BB25/9</f>
        <v>2</v>
      </c>
      <c r="BI23" s="50">
        <f t="shared" ref="BI23" si="105">+BH23+$BB25/9</f>
        <v>3</v>
      </c>
      <c r="BJ23" s="50">
        <f t="shared" ref="BJ23" si="106">+BI23+$BB25/9</f>
        <v>4</v>
      </c>
      <c r="BK23" s="50">
        <f t="shared" ref="BK23" si="107">+BJ23+$BB25/9</f>
        <v>5</v>
      </c>
      <c r="BL23" s="50">
        <f t="shared" ref="BL23" si="108">+BK23+$BB25/9</f>
        <v>6</v>
      </c>
      <c r="BM23" s="50">
        <f t="shared" ref="BM23" si="109">+BL23+$BB25/9</f>
        <v>7</v>
      </c>
      <c r="BN23" s="50">
        <f t="shared" ref="BN23" si="110">+BM23+$BB25/9</f>
        <v>8</v>
      </c>
      <c r="BO23" s="50">
        <f t="shared" ref="BO23" si="111">+BN23+$BB25/9</f>
        <v>9</v>
      </c>
      <c r="BP23" s="49"/>
      <c r="BR23" s="55"/>
      <c r="BS23" s="55"/>
    </row>
    <row r="24" spans="1:71" ht="15" customHeight="1" x14ac:dyDescent="0.35">
      <c r="A24" s="59" t="s">
        <v>13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3"/>
      <c r="O24" s="59" t="s">
        <v>13</v>
      </c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3"/>
      <c r="AC24" s="59" t="s">
        <v>13</v>
      </c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3"/>
      <c r="AQ24" s="59" t="s">
        <v>13</v>
      </c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3"/>
      <c r="BE24" s="59" t="s">
        <v>13</v>
      </c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3"/>
      <c r="BR24" s="55"/>
      <c r="BS24" s="55"/>
    </row>
    <row r="25" spans="1:71" x14ac:dyDescent="0.35">
      <c r="A25" s="8">
        <v>12</v>
      </c>
      <c r="B25" s="73">
        <f>A25</f>
        <v>12</v>
      </c>
      <c r="C25" s="74"/>
      <c r="D25" s="74"/>
      <c r="E25" s="74"/>
      <c r="F25" s="74"/>
      <c r="G25" s="74"/>
      <c r="H25" s="74"/>
      <c r="I25" s="74"/>
      <c r="J25" s="74"/>
      <c r="K25" s="75"/>
      <c r="L25" s="7">
        <f>+L10</f>
        <v>12</v>
      </c>
      <c r="O25" s="8">
        <v>12</v>
      </c>
      <c r="P25" s="73">
        <f>O25</f>
        <v>12</v>
      </c>
      <c r="Q25" s="74"/>
      <c r="R25" s="74"/>
      <c r="S25" s="74"/>
      <c r="T25" s="74"/>
      <c r="U25" s="74"/>
      <c r="V25" s="74"/>
      <c r="W25" s="74"/>
      <c r="X25" s="74"/>
      <c r="Y25" s="75"/>
      <c r="Z25" s="52">
        <f>+Z10</f>
        <v>12</v>
      </c>
      <c r="AC25" s="8">
        <v>10</v>
      </c>
      <c r="AD25" s="73">
        <f>AC25</f>
        <v>10</v>
      </c>
      <c r="AE25" s="74"/>
      <c r="AF25" s="74"/>
      <c r="AG25" s="74"/>
      <c r="AH25" s="74"/>
      <c r="AI25" s="74"/>
      <c r="AJ25" s="74"/>
      <c r="AK25" s="74"/>
      <c r="AL25" s="74"/>
      <c r="AM25" s="75"/>
      <c r="AN25" s="52">
        <f>+AN10</f>
        <v>10</v>
      </c>
      <c r="AQ25" s="8">
        <v>9</v>
      </c>
      <c r="AR25" s="73">
        <f>AQ25</f>
        <v>9</v>
      </c>
      <c r="AS25" s="74"/>
      <c r="AT25" s="74"/>
      <c r="AU25" s="74"/>
      <c r="AV25" s="74"/>
      <c r="AW25" s="74"/>
      <c r="AX25" s="74"/>
      <c r="AY25" s="74"/>
      <c r="AZ25" s="74"/>
      <c r="BA25" s="75"/>
      <c r="BB25" s="52">
        <f>+BB10</f>
        <v>9</v>
      </c>
      <c r="BE25" s="8">
        <v>13</v>
      </c>
      <c r="BF25" s="73">
        <f>+BE25</f>
        <v>13</v>
      </c>
      <c r="BG25" s="74"/>
      <c r="BH25" s="74"/>
      <c r="BI25" s="74"/>
      <c r="BJ25" s="74"/>
      <c r="BK25" s="74"/>
      <c r="BL25" s="74"/>
      <c r="BM25" s="74"/>
      <c r="BN25" s="74"/>
      <c r="BO25" s="75"/>
      <c r="BP25" s="52">
        <f>+BP10</f>
        <v>13</v>
      </c>
      <c r="BR25" s="55"/>
      <c r="BS25" s="55"/>
    </row>
    <row r="26" spans="1:71" ht="15" hidden="1" customHeight="1" x14ac:dyDescent="0.35">
      <c r="A26" s="8"/>
      <c r="B26" s="24">
        <v>0</v>
      </c>
      <c r="C26" s="25">
        <f>+B26+$L28/9</f>
        <v>11</v>
      </c>
      <c r="D26" s="25">
        <f t="shared" ref="D26" si="112">+C26+$L28/9</f>
        <v>22</v>
      </c>
      <c r="E26" s="25">
        <f t="shared" ref="E26" si="113">+D26+$L28/9</f>
        <v>33</v>
      </c>
      <c r="F26" s="25">
        <f t="shared" ref="F26" si="114">+E26+$L28/9</f>
        <v>44</v>
      </c>
      <c r="G26" s="25">
        <f t="shared" ref="G26" si="115">+F26+$L28/9</f>
        <v>55</v>
      </c>
      <c r="H26" s="25">
        <f t="shared" ref="H26" si="116">+G26+$L28/9</f>
        <v>66</v>
      </c>
      <c r="I26" s="25">
        <f t="shared" ref="I26" si="117">+H26+$L28/9</f>
        <v>77</v>
      </c>
      <c r="J26" s="25">
        <f t="shared" ref="J26" si="118">+I26+$L28/9</f>
        <v>88</v>
      </c>
      <c r="K26" s="25">
        <f t="shared" ref="K26" si="119">+J26+$L28/9</f>
        <v>99</v>
      </c>
      <c r="L26" s="12"/>
      <c r="O26" s="8"/>
      <c r="P26" s="24">
        <v>0</v>
      </c>
      <c r="Q26" s="25">
        <f>+P26+$Z28/9</f>
        <v>11</v>
      </c>
      <c r="R26" s="25">
        <f t="shared" ref="R26" si="120">+Q26+$Z28/9</f>
        <v>22</v>
      </c>
      <c r="S26" s="25">
        <f t="shared" ref="S26" si="121">+R26+$Z28/9</f>
        <v>33</v>
      </c>
      <c r="T26" s="25">
        <f t="shared" ref="T26" si="122">+S26+$Z28/9</f>
        <v>44</v>
      </c>
      <c r="U26" s="25">
        <f t="shared" ref="U26" si="123">+T26+$Z28/9</f>
        <v>55</v>
      </c>
      <c r="V26" s="25">
        <f t="shared" ref="V26" si="124">+U26+$Z28/9</f>
        <v>66</v>
      </c>
      <c r="W26" s="25">
        <f t="shared" ref="W26" si="125">+V26+$Z28/9</f>
        <v>77</v>
      </c>
      <c r="X26" s="25">
        <f t="shared" ref="X26" si="126">+W26+$Z28/9</f>
        <v>88</v>
      </c>
      <c r="Y26" s="25">
        <f t="shared" ref="Y26" si="127">+X26+$Z28/9</f>
        <v>99</v>
      </c>
      <c r="Z26" s="12"/>
      <c r="AC26" s="8"/>
      <c r="AD26" s="25">
        <v>0</v>
      </c>
      <c r="AE26" s="25">
        <f>+AD26+$AN28/9</f>
        <v>11</v>
      </c>
      <c r="AF26" s="25">
        <f t="shared" ref="AF26" si="128">+AE26+$AN28/9</f>
        <v>22</v>
      </c>
      <c r="AG26" s="25">
        <f t="shared" ref="AG26" si="129">+AF26+$AN28/9</f>
        <v>33</v>
      </c>
      <c r="AH26" s="25">
        <f t="shared" ref="AH26" si="130">+AG26+$AN28/9</f>
        <v>44</v>
      </c>
      <c r="AI26" s="25">
        <f t="shared" ref="AI26" si="131">+AH26+$AN28/9</f>
        <v>55</v>
      </c>
      <c r="AJ26" s="25">
        <f t="shared" ref="AJ26" si="132">+AI26+$AN28/9</f>
        <v>66</v>
      </c>
      <c r="AK26" s="25">
        <f t="shared" ref="AK26" si="133">+AJ26+$AN28/9</f>
        <v>77</v>
      </c>
      <c r="AL26" s="25">
        <f t="shared" ref="AL26" si="134">+AK26+$AN28/9</f>
        <v>88</v>
      </c>
      <c r="AM26" s="25">
        <f t="shared" ref="AM26" si="135">+AL26+$AN28/9</f>
        <v>99</v>
      </c>
      <c r="AN26" s="12"/>
      <c r="AQ26" s="8"/>
      <c r="AR26" s="25">
        <v>0</v>
      </c>
      <c r="AS26" s="25">
        <f>+AR26+$BB28/9</f>
        <v>11</v>
      </c>
      <c r="AT26" s="25">
        <f t="shared" ref="AT26" si="136">+AS26+$BB28/9</f>
        <v>22</v>
      </c>
      <c r="AU26" s="25">
        <f t="shared" ref="AU26" si="137">+AT26+$BB28/9</f>
        <v>33</v>
      </c>
      <c r="AV26" s="25">
        <f t="shared" ref="AV26" si="138">+AU26+$BB28/9</f>
        <v>44</v>
      </c>
      <c r="AW26" s="25">
        <f t="shared" ref="AW26" si="139">+AV26+$BB28/9</f>
        <v>55</v>
      </c>
      <c r="AX26" s="25">
        <f t="shared" ref="AX26" si="140">+AW26+$BB28/9</f>
        <v>66</v>
      </c>
      <c r="AY26" s="25">
        <f t="shared" ref="AY26" si="141">+AX26+$BB28/9</f>
        <v>77</v>
      </c>
      <c r="AZ26" s="25">
        <f t="shared" ref="AZ26" si="142">+AY26+$BB28/9</f>
        <v>88</v>
      </c>
      <c r="BA26" s="25">
        <f t="shared" ref="BA26" si="143">+AZ26+$BB28/9</f>
        <v>99</v>
      </c>
      <c r="BB26" s="12"/>
      <c r="BE26" s="8"/>
      <c r="BF26" s="25">
        <v>0</v>
      </c>
      <c r="BG26" s="25">
        <f>+BF26+$BB28/9</f>
        <v>11</v>
      </c>
      <c r="BH26" s="25">
        <f t="shared" ref="BH26" si="144">+BG26+$BB28/9</f>
        <v>22</v>
      </c>
      <c r="BI26" s="25">
        <f t="shared" ref="BI26" si="145">+BH26+$BB28/9</f>
        <v>33</v>
      </c>
      <c r="BJ26" s="25">
        <f t="shared" ref="BJ26" si="146">+BI26+$BB28/9</f>
        <v>44</v>
      </c>
      <c r="BK26" s="25">
        <f t="shared" ref="BK26" si="147">+BJ26+$BB28/9</f>
        <v>55</v>
      </c>
      <c r="BL26" s="25">
        <f t="shared" ref="BL26" si="148">+BK26+$BB28/9</f>
        <v>66</v>
      </c>
      <c r="BM26" s="25">
        <f t="shared" ref="BM26" si="149">+BL26+$BB28/9</f>
        <v>77</v>
      </c>
      <c r="BN26" s="25">
        <f t="shared" ref="BN26" si="150">+BM26+$BB28/9</f>
        <v>88</v>
      </c>
      <c r="BO26" s="25">
        <f t="shared" ref="BO26" si="151">+BN26+$BB28/9</f>
        <v>99</v>
      </c>
      <c r="BP26" s="12"/>
      <c r="BR26" s="45"/>
      <c r="BS26" s="45"/>
    </row>
    <row r="27" spans="1:71" x14ac:dyDescent="0.35">
      <c r="A27" s="59" t="s">
        <v>14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3"/>
      <c r="O27" s="59" t="s">
        <v>14</v>
      </c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3"/>
      <c r="AC27" s="59" t="s">
        <v>14</v>
      </c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3"/>
      <c r="AQ27" s="59" t="s">
        <v>14</v>
      </c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3"/>
      <c r="BE27" s="59" t="s">
        <v>14</v>
      </c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3"/>
    </row>
    <row r="28" spans="1:71" ht="15" customHeight="1" x14ac:dyDescent="0.35">
      <c r="A28" s="8">
        <v>60</v>
      </c>
      <c r="B28" s="76">
        <f>A28</f>
        <v>60</v>
      </c>
      <c r="C28" s="77"/>
      <c r="D28" s="77"/>
      <c r="E28" s="77"/>
      <c r="F28" s="77"/>
      <c r="G28" s="77"/>
      <c r="H28" s="77"/>
      <c r="I28" s="77"/>
      <c r="J28" s="77"/>
      <c r="K28" s="78"/>
      <c r="L28" s="7">
        <f>99-J32</f>
        <v>99</v>
      </c>
      <c r="O28" s="8">
        <v>60</v>
      </c>
      <c r="P28" s="76">
        <f>O28</f>
        <v>60</v>
      </c>
      <c r="Q28" s="77"/>
      <c r="R28" s="77"/>
      <c r="S28" s="77"/>
      <c r="T28" s="77"/>
      <c r="U28" s="77"/>
      <c r="V28" s="77"/>
      <c r="W28" s="77"/>
      <c r="X28" s="77"/>
      <c r="Y28" s="78"/>
      <c r="Z28" s="52">
        <f>99-X32</f>
        <v>99</v>
      </c>
      <c r="AC28" s="8">
        <v>50</v>
      </c>
      <c r="AD28" s="76">
        <f>AC28</f>
        <v>50</v>
      </c>
      <c r="AE28" s="77"/>
      <c r="AF28" s="77"/>
      <c r="AG28" s="77"/>
      <c r="AH28" s="77"/>
      <c r="AI28" s="77"/>
      <c r="AJ28" s="77"/>
      <c r="AK28" s="77"/>
      <c r="AL28" s="77"/>
      <c r="AM28" s="78"/>
      <c r="AN28" s="52">
        <f>99-AL32</f>
        <v>99</v>
      </c>
      <c r="AQ28" s="8">
        <v>50</v>
      </c>
      <c r="AR28" s="76">
        <f>AQ28</f>
        <v>50</v>
      </c>
      <c r="AS28" s="77"/>
      <c r="AT28" s="77"/>
      <c r="AU28" s="77"/>
      <c r="AV28" s="77"/>
      <c r="AW28" s="77"/>
      <c r="AX28" s="77"/>
      <c r="AY28" s="77"/>
      <c r="AZ28" s="77"/>
      <c r="BA28" s="78"/>
      <c r="BB28" s="52">
        <f>99-AZ32</f>
        <v>99</v>
      </c>
      <c r="BE28" s="8">
        <v>65</v>
      </c>
      <c r="BF28" s="76">
        <f>+BE28</f>
        <v>65</v>
      </c>
      <c r="BG28" s="77"/>
      <c r="BH28" s="77"/>
      <c r="BI28" s="77"/>
      <c r="BJ28" s="77"/>
      <c r="BK28" s="77"/>
      <c r="BL28" s="77"/>
      <c r="BM28" s="77"/>
      <c r="BN28" s="77"/>
      <c r="BO28" s="78"/>
      <c r="BP28" s="52">
        <f>99-BN32</f>
        <v>99</v>
      </c>
      <c r="BR28" s="55" t="s">
        <v>51</v>
      </c>
      <c r="BS28" s="55"/>
    </row>
    <row r="29" spans="1:71" ht="15" customHeight="1" x14ac:dyDescent="0.35">
      <c r="A29" s="8"/>
      <c r="B29" s="56" t="s">
        <v>23</v>
      </c>
      <c r="C29" s="57"/>
      <c r="D29" s="57"/>
      <c r="E29" s="57"/>
      <c r="F29" s="57"/>
      <c r="G29" s="6"/>
      <c r="H29" s="56" t="s">
        <v>24</v>
      </c>
      <c r="I29" s="57"/>
      <c r="J29" s="57"/>
      <c r="K29" s="57"/>
      <c r="L29" s="58"/>
      <c r="O29" s="8"/>
      <c r="P29" s="56" t="s">
        <v>23</v>
      </c>
      <c r="Q29" s="57"/>
      <c r="R29" s="57"/>
      <c r="S29" s="57"/>
      <c r="T29" s="57"/>
      <c r="U29" s="6"/>
      <c r="V29" s="56" t="s">
        <v>24</v>
      </c>
      <c r="W29" s="57"/>
      <c r="X29" s="57"/>
      <c r="Y29" s="57"/>
      <c r="Z29" s="58"/>
      <c r="AC29" s="8"/>
      <c r="AD29" s="56" t="s">
        <v>23</v>
      </c>
      <c r="AE29" s="57"/>
      <c r="AF29" s="57"/>
      <c r="AG29" s="57"/>
      <c r="AH29" s="57"/>
      <c r="AI29" s="6"/>
      <c r="AJ29" s="56" t="s">
        <v>24</v>
      </c>
      <c r="AK29" s="57"/>
      <c r="AL29" s="57"/>
      <c r="AM29" s="57"/>
      <c r="AN29" s="58"/>
      <c r="AQ29" s="8"/>
      <c r="AR29" s="56" t="s">
        <v>23</v>
      </c>
      <c r="AS29" s="57"/>
      <c r="AT29" s="57"/>
      <c r="AU29" s="57"/>
      <c r="AV29" s="57"/>
      <c r="AW29" s="6"/>
      <c r="AX29" s="56" t="s">
        <v>24</v>
      </c>
      <c r="AY29" s="57"/>
      <c r="AZ29" s="57"/>
      <c r="BA29" s="57"/>
      <c r="BB29" s="58"/>
      <c r="BE29" s="8"/>
      <c r="BF29" s="56" t="s">
        <v>23</v>
      </c>
      <c r="BG29" s="57"/>
      <c r="BH29" s="57"/>
      <c r="BI29" s="57"/>
      <c r="BJ29" s="57"/>
      <c r="BK29" s="6"/>
      <c r="BL29" s="56" t="s">
        <v>24</v>
      </c>
      <c r="BM29" s="57"/>
      <c r="BN29" s="57"/>
      <c r="BO29" s="57"/>
      <c r="BP29" s="58"/>
      <c r="BR29" s="55" t="s">
        <v>52</v>
      </c>
      <c r="BS29" s="55"/>
    </row>
    <row r="30" spans="1:71" x14ac:dyDescent="0.35">
      <c r="A30" s="13"/>
      <c r="B30" s="4"/>
      <c r="C30" s="4"/>
      <c r="D30" s="4"/>
      <c r="E30" s="4"/>
      <c r="F30" s="4"/>
      <c r="G30" s="4"/>
      <c r="H30" s="4"/>
      <c r="I30" s="4"/>
      <c r="J30" s="4"/>
      <c r="K30" s="4"/>
      <c r="L30" s="5"/>
      <c r="O30" s="13"/>
      <c r="P30" s="4"/>
      <c r="Q30" s="4"/>
      <c r="R30" s="4"/>
      <c r="S30" s="4"/>
      <c r="T30" s="4"/>
      <c r="U30" s="4"/>
      <c r="V30" s="4"/>
      <c r="W30" s="4"/>
      <c r="X30" s="4"/>
      <c r="Y30" s="4"/>
      <c r="Z30" s="5"/>
      <c r="AC30" s="13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5"/>
      <c r="AQ30" s="13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5"/>
      <c r="BE30" s="13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5"/>
      <c r="BR30" s="55" t="s">
        <v>53</v>
      </c>
      <c r="BS30" s="55"/>
    </row>
    <row r="31" spans="1:71" ht="15" customHeight="1" x14ac:dyDescent="0.35">
      <c r="A31" s="59" t="s">
        <v>30</v>
      </c>
      <c r="B31" s="60"/>
      <c r="C31" s="60"/>
      <c r="D31" s="60"/>
      <c r="E31" s="60"/>
      <c r="F31" s="60"/>
      <c r="G31" s="60"/>
      <c r="H31" s="60"/>
      <c r="I31" s="60"/>
      <c r="J31" s="4" t="s">
        <v>20</v>
      </c>
      <c r="K31" s="4" t="s">
        <v>21</v>
      </c>
      <c r="L31" s="5" t="s">
        <v>22</v>
      </c>
      <c r="O31" s="59" t="s">
        <v>30</v>
      </c>
      <c r="P31" s="60"/>
      <c r="Q31" s="60"/>
      <c r="R31" s="60"/>
      <c r="S31" s="60"/>
      <c r="T31" s="60"/>
      <c r="U31" s="60"/>
      <c r="V31" s="60"/>
      <c r="W31" s="60"/>
      <c r="X31" s="4" t="s">
        <v>20</v>
      </c>
      <c r="Y31" s="4" t="s">
        <v>21</v>
      </c>
      <c r="Z31" s="5" t="s">
        <v>22</v>
      </c>
      <c r="AC31" s="59" t="s">
        <v>30</v>
      </c>
      <c r="AD31" s="60"/>
      <c r="AE31" s="60"/>
      <c r="AF31" s="60"/>
      <c r="AG31" s="60"/>
      <c r="AH31" s="60"/>
      <c r="AI31" s="60"/>
      <c r="AJ31" s="60"/>
      <c r="AK31" s="60"/>
      <c r="AL31" s="4" t="s">
        <v>20</v>
      </c>
      <c r="AM31" s="4" t="s">
        <v>21</v>
      </c>
      <c r="AN31" s="5" t="s">
        <v>22</v>
      </c>
      <c r="AQ31" s="59" t="s">
        <v>30</v>
      </c>
      <c r="AR31" s="60"/>
      <c r="AS31" s="60"/>
      <c r="AT31" s="60"/>
      <c r="AU31" s="60"/>
      <c r="AV31" s="60"/>
      <c r="AW31" s="60"/>
      <c r="AX31" s="60"/>
      <c r="AY31" s="60"/>
      <c r="AZ31" s="4" t="s">
        <v>20</v>
      </c>
      <c r="BA31" s="4" t="s">
        <v>21</v>
      </c>
      <c r="BB31" s="5" t="s">
        <v>22</v>
      </c>
      <c r="BE31" s="59" t="s">
        <v>30</v>
      </c>
      <c r="BF31" s="60"/>
      <c r="BG31" s="60"/>
      <c r="BH31" s="60"/>
      <c r="BI31" s="60"/>
      <c r="BJ31" s="60"/>
      <c r="BK31" s="60"/>
      <c r="BL31" s="60"/>
      <c r="BM31" s="60"/>
      <c r="BN31" s="4" t="s">
        <v>20</v>
      </c>
      <c r="BO31" s="4" t="s">
        <v>21</v>
      </c>
      <c r="BP31" s="5" t="s">
        <v>22</v>
      </c>
      <c r="BS31" s="44"/>
    </row>
    <row r="32" spans="1:71" ht="15" customHeight="1" x14ac:dyDescent="0.35">
      <c r="A32" s="96" t="s">
        <v>43</v>
      </c>
      <c r="B32" s="97"/>
      <c r="C32" s="97"/>
      <c r="D32" s="97"/>
      <c r="E32" s="97"/>
      <c r="F32" s="97"/>
      <c r="G32" s="97"/>
      <c r="H32" s="97"/>
      <c r="I32" s="97"/>
      <c r="J32" s="6">
        <v>0</v>
      </c>
      <c r="K32" s="30" t="str">
        <f>IF(J32&gt;0,ROUNDDOWN(J32/2,0),"")</f>
        <v/>
      </c>
      <c r="L32" s="32" t="str">
        <f>IF(J32&gt;0,ROUNDDOWN(J32/5,0),"")</f>
        <v/>
      </c>
      <c r="O32" s="96" t="s">
        <v>43</v>
      </c>
      <c r="P32" s="97"/>
      <c r="Q32" s="97"/>
      <c r="R32" s="97"/>
      <c r="S32" s="97"/>
      <c r="T32" s="97"/>
      <c r="U32" s="97"/>
      <c r="V32" s="97"/>
      <c r="W32" s="97"/>
      <c r="X32" s="6">
        <v>0</v>
      </c>
      <c r="Y32" s="30" t="str">
        <f>IF(X32&gt;0,ROUNDDOWN(X32/2,0),"")</f>
        <v/>
      </c>
      <c r="Z32" s="32" t="str">
        <f>IF(X32&gt;0,ROUNDDOWN(X32/5,0),"")</f>
        <v/>
      </c>
      <c r="AC32" s="96" t="s">
        <v>43</v>
      </c>
      <c r="AD32" s="97"/>
      <c r="AE32" s="97"/>
      <c r="AF32" s="97"/>
      <c r="AG32" s="97"/>
      <c r="AH32" s="97"/>
      <c r="AI32" s="97"/>
      <c r="AJ32" s="97"/>
      <c r="AK32" s="97"/>
      <c r="AL32" s="6">
        <v>0</v>
      </c>
      <c r="AM32" s="30" t="str">
        <f>IF(AL32&gt;0,ROUNDDOWN(AL32/2,0),"")</f>
        <v/>
      </c>
      <c r="AN32" s="32" t="str">
        <f>IF(AL32&gt;0,ROUNDDOWN(AL32/5,0),"")</f>
        <v/>
      </c>
      <c r="AQ32" s="96" t="s">
        <v>43</v>
      </c>
      <c r="AR32" s="97"/>
      <c r="AS32" s="97"/>
      <c r="AT32" s="97"/>
      <c r="AU32" s="97"/>
      <c r="AV32" s="97"/>
      <c r="AW32" s="97"/>
      <c r="AX32" s="97"/>
      <c r="AY32" s="97"/>
      <c r="AZ32" s="6">
        <v>0</v>
      </c>
      <c r="BA32" s="30" t="str">
        <f>IF(AZ32&gt;0,ROUNDDOWN(AZ32/2,0),"")</f>
        <v/>
      </c>
      <c r="BB32" s="32" t="str">
        <f>IF(AZ32&gt;0,ROUNDDOWN(AZ32/5,0),"")</f>
        <v/>
      </c>
      <c r="BE32" s="96" t="s">
        <v>43</v>
      </c>
      <c r="BF32" s="97"/>
      <c r="BG32" s="97"/>
      <c r="BH32" s="97"/>
      <c r="BI32" s="97"/>
      <c r="BJ32" s="97"/>
      <c r="BK32" s="97"/>
      <c r="BL32" s="97"/>
      <c r="BM32" s="97"/>
      <c r="BN32" s="6">
        <v>0</v>
      </c>
      <c r="BO32" s="30" t="str">
        <f>IF(BN32&gt;0,ROUNDDOWN(BN32/2,0),"")</f>
        <v/>
      </c>
      <c r="BP32" s="32" t="str">
        <f>IF(BN32&gt;0,ROUNDDOWN(BN32/5,0),"")</f>
        <v/>
      </c>
      <c r="BR32" s="55" t="s">
        <v>58</v>
      </c>
      <c r="BS32" s="55"/>
    </row>
    <row r="33" spans="1:71" x14ac:dyDescent="0.35">
      <c r="A33" s="96" t="s">
        <v>18</v>
      </c>
      <c r="B33" s="97"/>
      <c r="C33" s="97"/>
      <c r="D33" s="97"/>
      <c r="E33" s="97"/>
      <c r="F33" s="97"/>
      <c r="G33" s="97"/>
      <c r="H33" s="97"/>
      <c r="I33" s="97"/>
      <c r="J33" s="6">
        <v>50</v>
      </c>
      <c r="K33" s="30">
        <f>IF(J33&gt;0,ROUNDDOWN(J33/2,0),"")</f>
        <v>25</v>
      </c>
      <c r="L33" s="32">
        <f>IF(J33&gt;0,ROUNDDOWN(J33/5,0),"")</f>
        <v>10</v>
      </c>
      <c r="O33" s="96" t="s">
        <v>18</v>
      </c>
      <c r="P33" s="97"/>
      <c r="Q33" s="97"/>
      <c r="R33" s="97"/>
      <c r="S33" s="97"/>
      <c r="T33" s="97"/>
      <c r="U33" s="97"/>
      <c r="V33" s="97"/>
      <c r="W33" s="97"/>
      <c r="X33" s="6">
        <v>40</v>
      </c>
      <c r="Y33" s="30">
        <f>IF(X33&gt;0,ROUNDDOWN(X33/2,0),"")</f>
        <v>20</v>
      </c>
      <c r="Z33" s="32">
        <f>IF(X33&gt;0,ROUNDDOWN(X33/5,0),"")</f>
        <v>8</v>
      </c>
      <c r="AC33" s="96" t="s">
        <v>18</v>
      </c>
      <c r="AD33" s="97"/>
      <c r="AE33" s="97"/>
      <c r="AF33" s="97"/>
      <c r="AG33" s="97"/>
      <c r="AH33" s="97"/>
      <c r="AI33" s="97"/>
      <c r="AJ33" s="97"/>
      <c r="AK33" s="97"/>
      <c r="AL33" s="6">
        <v>20</v>
      </c>
      <c r="AM33" s="30">
        <f>IF(AL33&gt;0,ROUNDDOWN(AL33/2,0),"")</f>
        <v>10</v>
      </c>
      <c r="AN33" s="32">
        <f>IF(AL33&gt;0,ROUNDDOWN(AL33/5,0),"")</f>
        <v>4</v>
      </c>
      <c r="AQ33" s="96" t="s">
        <v>18</v>
      </c>
      <c r="AR33" s="97"/>
      <c r="AS33" s="97"/>
      <c r="AT33" s="97"/>
      <c r="AU33" s="97"/>
      <c r="AV33" s="97"/>
      <c r="AW33" s="97"/>
      <c r="AX33" s="97"/>
      <c r="AY33" s="97"/>
      <c r="AZ33" s="6">
        <v>55</v>
      </c>
      <c r="BA33" s="30">
        <f>IF(AZ33&gt;0,ROUNDDOWN(AZ33/2,0),"")</f>
        <v>27</v>
      </c>
      <c r="BB33" s="32">
        <f>IF(AZ33&gt;0,ROUNDDOWN(AZ33/5,0),"")</f>
        <v>11</v>
      </c>
      <c r="BE33" s="96" t="s">
        <v>18</v>
      </c>
      <c r="BF33" s="97"/>
      <c r="BG33" s="97"/>
      <c r="BH33" s="97"/>
      <c r="BI33" s="97"/>
      <c r="BJ33" s="97"/>
      <c r="BK33" s="97"/>
      <c r="BL33" s="97"/>
      <c r="BM33" s="97"/>
      <c r="BN33" s="6">
        <v>70</v>
      </c>
      <c r="BO33" s="30">
        <f>IF(BN33&gt;0,ROUNDDOWN(BN33/2,0),"")</f>
        <v>35</v>
      </c>
      <c r="BP33" s="32">
        <f>IF(BN33&gt;0,ROUNDDOWN(BN33/5,0),"")</f>
        <v>14</v>
      </c>
      <c r="BR33" s="55"/>
      <c r="BS33" s="55"/>
    </row>
    <row r="34" spans="1:71" x14ac:dyDescent="0.35">
      <c r="A34" s="96" t="s">
        <v>16</v>
      </c>
      <c r="B34" s="97"/>
      <c r="C34" s="97"/>
      <c r="D34" s="97"/>
      <c r="E34" s="97"/>
      <c r="F34" s="97"/>
      <c r="G34" s="97"/>
      <c r="H34" s="97"/>
      <c r="I34" s="97"/>
      <c r="J34" s="6">
        <v>10</v>
      </c>
      <c r="K34" s="30">
        <f>IF(J34&gt;0,ROUNDDOWN(J34/2,0),"")</f>
        <v>5</v>
      </c>
      <c r="L34" s="32">
        <f>IF(J34&gt;0,ROUNDDOWN(J34/5,0),"")</f>
        <v>2</v>
      </c>
      <c r="O34" s="96" t="s">
        <v>16</v>
      </c>
      <c r="P34" s="97"/>
      <c r="Q34" s="97"/>
      <c r="R34" s="97"/>
      <c r="S34" s="97"/>
      <c r="T34" s="97"/>
      <c r="U34" s="97"/>
      <c r="V34" s="97"/>
      <c r="W34" s="97"/>
      <c r="X34" s="6">
        <v>10</v>
      </c>
      <c r="Y34" s="30">
        <f>IF(X34&gt;0,ROUNDDOWN(X34/2,0),"")</f>
        <v>5</v>
      </c>
      <c r="Z34" s="32">
        <f>IF(X34&gt;0,ROUNDDOWN(X34/5,0),"")</f>
        <v>2</v>
      </c>
      <c r="AC34" s="96" t="s">
        <v>16</v>
      </c>
      <c r="AD34" s="97"/>
      <c r="AE34" s="97"/>
      <c r="AF34" s="97"/>
      <c r="AG34" s="97"/>
      <c r="AH34" s="97"/>
      <c r="AI34" s="97"/>
      <c r="AJ34" s="97"/>
      <c r="AK34" s="97"/>
      <c r="AL34" s="6">
        <v>30</v>
      </c>
      <c r="AM34" s="30">
        <f>IF(AL34&gt;0,ROUNDDOWN(AL34/2,0),"")</f>
        <v>15</v>
      </c>
      <c r="AN34" s="32">
        <f>IF(AL34&gt;0,ROUNDDOWN(AL34/5,0),"")</f>
        <v>6</v>
      </c>
      <c r="AQ34" s="96" t="s">
        <v>16</v>
      </c>
      <c r="AR34" s="97"/>
      <c r="AS34" s="97"/>
      <c r="AT34" s="97"/>
      <c r="AU34" s="97"/>
      <c r="AV34" s="97"/>
      <c r="AW34" s="97"/>
      <c r="AX34" s="97"/>
      <c r="AY34" s="97"/>
      <c r="AZ34" s="6">
        <v>10</v>
      </c>
      <c r="BA34" s="30">
        <f>IF(AZ34&gt;0,ROUNDDOWN(AZ34/2,0),"")</f>
        <v>5</v>
      </c>
      <c r="BB34" s="32">
        <f>IF(AZ34&gt;0,ROUNDDOWN(AZ34/5,0),"")</f>
        <v>2</v>
      </c>
      <c r="BE34" s="96" t="s">
        <v>16</v>
      </c>
      <c r="BF34" s="97"/>
      <c r="BG34" s="97"/>
      <c r="BH34" s="97"/>
      <c r="BI34" s="97"/>
      <c r="BJ34" s="97"/>
      <c r="BK34" s="97"/>
      <c r="BL34" s="97"/>
      <c r="BM34" s="97"/>
      <c r="BN34" s="6">
        <v>10</v>
      </c>
      <c r="BO34" s="30">
        <f>IF(BN34&gt;0,ROUNDDOWN(BN34/2,0),"")</f>
        <v>5</v>
      </c>
      <c r="BP34" s="32">
        <f>IF(BN34&gt;0,ROUNDDOWN(BN34/5,0),"")</f>
        <v>2</v>
      </c>
      <c r="BR34" s="55"/>
      <c r="BS34" s="55"/>
    </row>
    <row r="35" spans="1:71" x14ac:dyDescent="0.35">
      <c r="A35" s="96" t="s">
        <v>17</v>
      </c>
      <c r="B35" s="97"/>
      <c r="C35" s="97"/>
      <c r="D35" s="97"/>
      <c r="E35" s="97"/>
      <c r="F35" s="97"/>
      <c r="G35" s="97"/>
      <c r="H35" s="97"/>
      <c r="I35" s="97"/>
      <c r="J35" s="6">
        <v>65</v>
      </c>
      <c r="K35" s="30">
        <f>IF(J35&gt;0,ROUNDDOWN(J35/2,0),"")</f>
        <v>32</v>
      </c>
      <c r="L35" s="32">
        <f>IF(J35&gt;0,ROUNDDOWN(J35/5,0),"")</f>
        <v>13</v>
      </c>
      <c r="O35" s="96" t="s">
        <v>17</v>
      </c>
      <c r="P35" s="97"/>
      <c r="Q35" s="97"/>
      <c r="R35" s="97"/>
      <c r="S35" s="97"/>
      <c r="T35" s="97"/>
      <c r="U35" s="97"/>
      <c r="V35" s="97"/>
      <c r="W35" s="97"/>
      <c r="X35" s="6">
        <v>45</v>
      </c>
      <c r="Y35" s="30">
        <f>IF(X35&gt;0,ROUNDDOWN(X35/2,0),"")</f>
        <v>22</v>
      </c>
      <c r="Z35" s="32">
        <f>IF(X35&gt;0,ROUNDDOWN(X35/5,0),"")</f>
        <v>9</v>
      </c>
      <c r="AC35" s="96" t="s">
        <v>17</v>
      </c>
      <c r="AD35" s="97"/>
      <c r="AE35" s="97"/>
      <c r="AF35" s="97"/>
      <c r="AG35" s="97"/>
      <c r="AH35" s="97"/>
      <c r="AI35" s="97"/>
      <c r="AJ35" s="97"/>
      <c r="AK35" s="97"/>
      <c r="AL35" s="6">
        <v>50</v>
      </c>
      <c r="AM35" s="30">
        <f>IF(AL35&gt;0,ROUNDDOWN(AL35/2,0),"")</f>
        <v>25</v>
      </c>
      <c r="AN35" s="32">
        <f>IF(AL35&gt;0,ROUNDDOWN(AL35/5,0),"")</f>
        <v>10</v>
      </c>
      <c r="AQ35" s="96" t="s">
        <v>17</v>
      </c>
      <c r="AR35" s="97"/>
      <c r="AS35" s="97"/>
      <c r="AT35" s="97"/>
      <c r="AU35" s="97"/>
      <c r="AV35" s="97"/>
      <c r="AW35" s="97"/>
      <c r="AX35" s="97"/>
      <c r="AY35" s="97"/>
      <c r="AZ35" s="6">
        <v>35</v>
      </c>
      <c r="BA35" s="30">
        <f>IF(AZ35&gt;0,ROUNDDOWN(AZ35/2,0),"")</f>
        <v>17</v>
      </c>
      <c r="BB35" s="32">
        <f>IF(AZ35&gt;0,ROUNDDOWN(AZ35/5,0),"")</f>
        <v>7</v>
      </c>
      <c r="BE35" s="96" t="s">
        <v>17</v>
      </c>
      <c r="BF35" s="97"/>
      <c r="BG35" s="97"/>
      <c r="BH35" s="97"/>
      <c r="BI35" s="97"/>
      <c r="BJ35" s="97"/>
      <c r="BK35" s="97"/>
      <c r="BL35" s="97"/>
      <c r="BM35" s="97"/>
      <c r="BN35" s="6">
        <v>70</v>
      </c>
      <c r="BO35" s="30">
        <f>IF(BN35&gt;0,ROUNDDOWN(BN35/2,0),"")</f>
        <v>35</v>
      </c>
      <c r="BP35" s="32">
        <f>IF(BN35&gt;0,ROUNDDOWN(BN35/5,0),"")</f>
        <v>14</v>
      </c>
      <c r="BR35" s="55"/>
      <c r="BS35" s="55"/>
    </row>
    <row r="36" spans="1:71" ht="15.75" customHeight="1" thickBot="1" x14ac:dyDescent="0.4">
      <c r="A36" s="98" t="s">
        <v>69</v>
      </c>
      <c r="B36" s="99"/>
      <c r="C36" s="99"/>
      <c r="D36" s="99"/>
      <c r="E36" s="99"/>
      <c r="F36" s="99"/>
      <c r="G36" s="99"/>
      <c r="H36" s="99"/>
      <c r="I36" s="99"/>
      <c r="J36" s="15">
        <v>10</v>
      </c>
      <c r="K36" s="37">
        <f>IF(J36&gt;0,ROUNDDOWN(J36/2,0),"")</f>
        <v>5</v>
      </c>
      <c r="L36" s="38">
        <f>IF(J36&gt;0,ROUNDDOWN(J36/5,0),"")</f>
        <v>2</v>
      </c>
      <c r="O36" s="98" t="s">
        <v>69</v>
      </c>
      <c r="P36" s="99"/>
      <c r="Q36" s="99"/>
      <c r="R36" s="99"/>
      <c r="S36" s="99"/>
      <c r="T36" s="99"/>
      <c r="U36" s="99"/>
      <c r="V36" s="99"/>
      <c r="W36" s="99"/>
      <c r="X36" s="15">
        <v>40</v>
      </c>
      <c r="Y36" s="37">
        <f>IF(X36&gt;0,ROUNDDOWN(X36/2,0),"")</f>
        <v>20</v>
      </c>
      <c r="Z36" s="38">
        <f>IF(X36&gt;0,ROUNDDOWN(X36/5,0),"")</f>
        <v>8</v>
      </c>
      <c r="AC36" s="98" t="s">
        <v>69</v>
      </c>
      <c r="AD36" s="99"/>
      <c r="AE36" s="99"/>
      <c r="AF36" s="99"/>
      <c r="AG36" s="99"/>
      <c r="AH36" s="99"/>
      <c r="AI36" s="99"/>
      <c r="AJ36" s="99"/>
      <c r="AK36" s="99"/>
      <c r="AL36" s="15">
        <v>10</v>
      </c>
      <c r="AM36" s="37">
        <f>IF(AL36&gt;0,ROUNDDOWN(AL36/2,0),"")</f>
        <v>5</v>
      </c>
      <c r="AN36" s="38">
        <f>IF(AL36&gt;0,ROUNDDOWN(AL36/5,0),"")</f>
        <v>2</v>
      </c>
      <c r="AQ36" s="98" t="s">
        <v>69</v>
      </c>
      <c r="AR36" s="99"/>
      <c r="AS36" s="99"/>
      <c r="AT36" s="99"/>
      <c r="AU36" s="99"/>
      <c r="AV36" s="99"/>
      <c r="AW36" s="99"/>
      <c r="AX36" s="99"/>
      <c r="AY36" s="99"/>
      <c r="AZ36" s="15">
        <v>45</v>
      </c>
      <c r="BA36" s="37">
        <f>IF(AZ36&gt;0,ROUNDDOWN(AZ36/2,0),"")</f>
        <v>22</v>
      </c>
      <c r="BB36" s="38">
        <f>IF(AZ36&gt;0,ROUNDDOWN(AZ36/5,0),"")</f>
        <v>9</v>
      </c>
      <c r="BE36" s="98" t="s">
        <v>69</v>
      </c>
      <c r="BF36" s="99"/>
      <c r="BG36" s="99"/>
      <c r="BH36" s="99"/>
      <c r="BI36" s="99"/>
      <c r="BJ36" s="99"/>
      <c r="BK36" s="99"/>
      <c r="BL36" s="99"/>
      <c r="BM36" s="99"/>
      <c r="BN36" s="15">
        <v>10</v>
      </c>
      <c r="BO36" s="37">
        <f>IF(BN36&gt;0,ROUNDDOWN(BN36/2,0),"")</f>
        <v>5</v>
      </c>
      <c r="BP36" s="38">
        <f>IF(BN36&gt;0,ROUNDDOWN(BN36/5,0),"")</f>
        <v>2</v>
      </c>
      <c r="BR36" s="55"/>
      <c r="BS36" s="55"/>
    </row>
    <row r="37" spans="1:71" x14ac:dyDescent="0.35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8"/>
      <c r="O37" s="16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8"/>
      <c r="AC37" s="16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  <c r="AQ37" s="16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8"/>
      <c r="BE37" s="16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8"/>
      <c r="BR37" s="44"/>
      <c r="BS37" s="44"/>
    </row>
    <row r="38" spans="1:71" ht="15" customHeight="1" x14ac:dyDescent="0.35">
      <c r="A38" s="59" t="s">
        <v>33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3"/>
      <c r="O38" s="59" t="s">
        <v>33</v>
      </c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3"/>
      <c r="AC38" s="59" t="s">
        <v>33</v>
      </c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3"/>
      <c r="AQ38" s="59" t="s">
        <v>33</v>
      </c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3"/>
      <c r="BE38" s="59" t="s">
        <v>33</v>
      </c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3"/>
      <c r="BR38" s="55" t="s">
        <v>55</v>
      </c>
      <c r="BS38" s="55"/>
    </row>
    <row r="39" spans="1:71" ht="15" customHeight="1" x14ac:dyDescent="0.35">
      <c r="A39" s="79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1"/>
      <c r="O39" s="79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1"/>
      <c r="AC39" s="79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1"/>
      <c r="AQ39" s="79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1"/>
      <c r="BE39" s="79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1"/>
      <c r="BR39" s="55"/>
      <c r="BS39" s="55"/>
    </row>
    <row r="40" spans="1:71" x14ac:dyDescent="0.35">
      <c r="A40" s="79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1"/>
      <c r="O40" s="79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1"/>
      <c r="AC40" s="79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1"/>
      <c r="AQ40" s="79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1"/>
      <c r="BE40" s="79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1"/>
      <c r="BR40" s="55"/>
      <c r="BS40" s="55"/>
    </row>
    <row r="41" spans="1:71" x14ac:dyDescent="0.35">
      <c r="A41" s="79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1"/>
      <c r="O41" s="79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1"/>
      <c r="AC41" s="79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1"/>
      <c r="AQ41" s="79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1"/>
      <c r="BE41" s="79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1"/>
      <c r="BR41" s="55"/>
      <c r="BS41" s="55"/>
    </row>
    <row r="42" spans="1:71" x14ac:dyDescent="0.35">
      <c r="A42" s="79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1"/>
      <c r="O42" s="79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1"/>
      <c r="AC42" s="79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1"/>
      <c r="AQ42" s="79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1"/>
      <c r="BE42" s="79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1"/>
      <c r="BR42" s="55"/>
      <c r="BS42" s="55"/>
    </row>
    <row r="43" spans="1:71" ht="15" customHeight="1" x14ac:dyDescent="0.35">
      <c r="A43" s="59" t="s">
        <v>34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3"/>
      <c r="O43" s="59" t="s">
        <v>34</v>
      </c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3"/>
      <c r="AC43" s="59" t="s">
        <v>34</v>
      </c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3"/>
      <c r="AQ43" s="59" t="s">
        <v>34</v>
      </c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3"/>
      <c r="BE43" s="59" t="s">
        <v>34</v>
      </c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3"/>
      <c r="BS43" s="44"/>
    </row>
    <row r="44" spans="1:71" ht="15" customHeight="1" x14ac:dyDescent="0.35">
      <c r="A44" s="79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1"/>
      <c r="O44" s="79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1"/>
      <c r="AC44" s="79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1"/>
      <c r="AQ44" s="79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1"/>
      <c r="BE44" s="79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1"/>
      <c r="BR44" s="55" t="s">
        <v>54</v>
      </c>
      <c r="BS44" s="55"/>
    </row>
    <row r="45" spans="1:71" x14ac:dyDescent="0.35">
      <c r="A45" s="79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1"/>
      <c r="O45" s="79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1"/>
      <c r="AC45" s="79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1"/>
      <c r="AQ45" s="79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1"/>
      <c r="BE45" s="79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1"/>
      <c r="BR45" s="55"/>
      <c r="BS45" s="55"/>
    </row>
    <row r="46" spans="1:71" x14ac:dyDescent="0.35">
      <c r="A46" s="79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1"/>
      <c r="O46" s="79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1"/>
      <c r="AC46" s="79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1"/>
      <c r="AQ46" s="79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1"/>
      <c r="BE46" s="79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1"/>
      <c r="BR46" s="55"/>
      <c r="BS46" s="55"/>
    </row>
    <row r="47" spans="1:71" x14ac:dyDescent="0.35">
      <c r="A47" s="79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1"/>
      <c r="O47" s="79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1"/>
      <c r="AC47" s="79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1"/>
      <c r="AQ47" s="79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1"/>
      <c r="BE47" s="79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1"/>
      <c r="BR47" s="55"/>
      <c r="BS47" s="55"/>
    </row>
    <row r="48" spans="1:71" x14ac:dyDescent="0.35">
      <c r="A48" s="59" t="s">
        <v>32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3"/>
      <c r="O48" s="59" t="s">
        <v>32</v>
      </c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3"/>
      <c r="AC48" s="59" t="s">
        <v>32</v>
      </c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3"/>
      <c r="AQ48" s="59" t="s">
        <v>32</v>
      </c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3"/>
      <c r="BE48" s="59" t="s">
        <v>32</v>
      </c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3"/>
      <c r="BR48" s="45"/>
      <c r="BS48" s="45"/>
    </row>
    <row r="49" spans="1:71" ht="15" customHeight="1" x14ac:dyDescent="0.35">
      <c r="A49" s="79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1"/>
      <c r="O49" s="79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1"/>
      <c r="AC49" s="79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1"/>
      <c r="AQ49" s="79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1"/>
      <c r="BE49" s="79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1"/>
      <c r="BR49" s="55" t="s">
        <v>57</v>
      </c>
      <c r="BS49" s="55"/>
    </row>
    <row r="50" spans="1:71" x14ac:dyDescent="0.35">
      <c r="A50" s="79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1"/>
      <c r="O50" s="79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1"/>
      <c r="AC50" s="79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1"/>
      <c r="AQ50" s="79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1"/>
      <c r="BE50" s="79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1"/>
      <c r="BR50" s="55"/>
      <c r="BS50" s="55"/>
    </row>
    <row r="51" spans="1:71" x14ac:dyDescent="0.35">
      <c r="A51" s="79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1"/>
      <c r="O51" s="79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1"/>
      <c r="AC51" s="79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1"/>
      <c r="AQ51" s="79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1"/>
      <c r="BE51" s="79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1"/>
      <c r="BR51" s="55"/>
      <c r="BS51" s="55"/>
    </row>
    <row r="52" spans="1:71" ht="15" thickBot="1" x14ac:dyDescent="0.4">
      <c r="A52" s="82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4"/>
      <c r="O52" s="82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4"/>
      <c r="AC52" s="82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4"/>
      <c r="AQ52" s="82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4"/>
      <c r="BE52" s="82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4"/>
      <c r="BR52" s="55"/>
      <c r="BS52" s="55"/>
    </row>
    <row r="54" spans="1:71" x14ac:dyDescent="0.35">
      <c r="A54" t="s">
        <v>65</v>
      </c>
      <c r="C54" s="113">
        <f ca="1">TODAY()</f>
        <v>43215</v>
      </c>
      <c r="D54" s="113"/>
      <c r="E54" s="113"/>
      <c r="F54" s="113"/>
      <c r="G54" s="113"/>
      <c r="H54" s="113"/>
      <c r="I54" s="113"/>
      <c r="J54" s="113"/>
      <c r="K54" s="113"/>
      <c r="L54" s="113"/>
      <c r="O54" t="s">
        <v>66</v>
      </c>
      <c r="T54" s="114">
        <f>BS1</f>
        <v>1929</v>
      </c>
      <c r="U54" s="114"/>
      <c r="V54" s="114"/>
      <c r="W54" s="114"/>
      <c r="X54" s="114"/>
      <c r="Y54" s="114"/>
      <c r="Z54" s="114"/>
      <c r="AQ54" t="s">
        <v>67</v>
      </c>
      <c r="AZ54" s="113">
        <v>42758</v>
      </c>
      <c r="BA54" s="114"/>
      <c r="BB54" s="114"/>
      <c r="BE54" s="116" t="s">
        <v>80</v>
      </c>
      <c r="BF54" s="116"/>
      <c r="BG54" s="116"/>
      <c r="BH54" s="116"/>
      <c r="BI54" s="116"/>
      <c r="BJ54" s="116"/>
      <c r="BK54" s="116"/>
      <c r="BL54" s="115" t="s">
        <v>68</v>
      </c>
      <c r="BM54" s="115"/>
      <c r="BN54" s="115"/>
      <c r="BO54" s="115"/>
      <c r="BP54" s="115"/>
      <c r="BR54" s="48"/>
    </row>
  </sheetData>
  <sheetProtection algorithmName="SHA-512" hashValue="tDngk8U3IVY1IQ7AdOSsLCsHj/6N7ysaaM3/fV1AIrvoDD7IV+hDVXuQZYlOWP+bXZNjjwwACJNA6GRy0SxIow==" saltValue="vkWC4QQi0LhBqg/BS4E4WQ==" spinCount="100000" sheet="1" objects="1" scenarios="1"/>
  <mergeCells count="224">
    <mergeCell ref="AZ54:BB54"/>
    <mergeCell ref="BL54:BP54"/>
    <mergeCell ref="BE54:BK54"/>
    <mergeCell ref="P20:Y20"/>
    <mergeCell ref="P25:Y25"/>
    <mergeCell ref="P28:Y28"/>
    <mergeCell ref="AD17:AM17"/>
    <mergeCell ref="AD20:AM20"/>
    <mergeCell ref="AD25:AM25"/>
    <mergeCell ref="AD28:AM28"/>
    <mergeCell ref="AQ44:BB47"/>
    <mergeCell ref="AQ38:BB38"/>
    <mergeCell ref="AQ43:BB43"/>
    <mergeCell ref="AQ48:BB48"/>
    <mergeCell ref="AQ49:BB52"/>
    <mergeCell ref="AQ34:AY34"/>
    <mergeCell ref="AQ35:AY35"/>
    <mergeCell ref="AQ39:BB42"/>
    <mergeCell ref="O31:W31"/>
    <mergeCell ref="O36:W36"/>
    <mergeCell ref="AR29:AV29"/>
    <mergeCell ref="AX29:BB29"/>
    <mergeCell ref="AC32:AK32"/>
    <mergeCell ref="AC31:AK31"/>
    <mergeCell ref="C54:L54"/>
    <mergeCell ref="T54:Z54"/>
    <mergeCell ref="AD22:AH22"/>
    <mergeCell ref="AJ22:AN22"/>
    <mergeCell ref="AD29:AH29"/>
    <mergeCell ref="AJ29:AN29"/>
    <mergeCell ref="A8:L8"/>
    <mergeCell ref="F13:I13"/>
    <mergeCell ref="A13:B13"/>
    <mergeCell ref="J13:L13"/>
    <mergeCell ref="X13:Z13"/>
    <mergeCell ref="AL13:AN13"/>
    <mergeCell ref="AC49:AN52"/>
    <mergeCell ref="O48:Z48"/>
    <mergeCell ref="B29:F29"/>
    <mergeCell ref="H29:L29"/>
    <mergeCell ref="B22:F22"/>
    <mergeCell ref="AC43:AN43"/>
    <mergeCell ref="AC48:AN48"/>
    <mergeCell ref="O19:Z19"/>
    <mergeCell ref="AC19:AN19"/>
    <mergeCell ref="O38:Z38"/>
    <mergeCell ref="AC38:AN38"/>
    <mergeCell ref="A24:L24"/>
    <mergeCell ref="AR21:AV21"/>
    <mergeCell ref="B17:K17"/>
    <mergeCell ref="B20:K20"/>
    <mergeCell ref="B25:K25"/>
    <mergeCell ref="B28:K28"/>
    <mergeCell ref="P17:Y17"/>
    <mergeCell ref="AR17:BA17"/>
    <mergeCell ref="AR20:BA20"/>
    <mergeCell ref="AR25:BA25"/>
    <mergeCell ref="AR28:BA28"/>
    <mergeCell ref="P21:T21"/>
    <mergeCell ref="O27:Z27"/>
    <mergeCell ref="AQ24:BB24"/>
    <mergeCell ref="AC27:AN27"/>
    <mergeCell ref="AQ27:BB27"/>
    <mergeCell ref="AR22:AV22"/>
    <mergeCell ref="AX22:BB22"/>
    <mergeCell ref="A31:I31"/>
    <mergeCell ref="A33:I33"/>
    <mergeCell ref="A36:I36"/>
    <mergeCell ref="H22:L22"/>
    <mergeCell ref="B21:F21"/>
    <mergeCell ref="A1:C1"/>
    <mergeCell ref="A2:C2"/>
    <mergeCell ref="A3:C3"/>
    <mergeCell ref="D1:L1"/>
    <mergeCell ref="D2:L2"/>
    <mergeCell ref="D3:L3"/>
    <mergeCell ref="J4:L4"/>
    <mergeCell ref="A4:C4"/>
    <mergeCell ref="G4:I4"/>
    <mergeCell ref="E4:F4"/>
    <mergeCell ref="A5:L5"/>
    <mergeCell ref="A16:L16"/>
    <mergeCell ref="K14:L14"/>
    <mergeCell ref="A6:B6"/>
    <mergeCell ref="A27:L27"/>
    <mergeCell ref="A32:I32"/>
    <mergeCell ref="A19:L19"/>
    <mergeCell ref="O5:Z5"/>
    <mergeCell ref="AC5:AN5"/>
    <mergeCell ref="AQ5:BB5"/>
    <mergeCell ref="O8:Z8"/>
    <mergeCell ref="AC8:AN8"/>
    <mergeCell ref="AQ8:BB8"/>
    <mergeCell ref="O16:Z16"/>
    <mergeCell ref="AC16:AN16"/>
    <mergeCell ref="AQ16:BB16"/>
    <mergeCell ref="O13:P13"/>
    <mergeCell ref="T13:W13"/>
    <mergeCell ref="AC13:AD13"/>
    <mergeCell ref="AH13:AK13"/>
    <mergeCell ref="Y14:Z14"/>
    <mergeCell ref="O6:P6"/>
    <mergeCell ref="AC6:AD6"/>
    <mergeCell ref="AM14:AN14"/>
    <mergeCell ref="AZ13:BB13"/>
    <mergeCell ref="BA14:BB14"/>
    <mergeCell ref="AQ31:AY31"/>
    <mergeCell ref="AC36:AK36"/>
    <mergeCell ref="AD21:AH21"/>
    <mergeCell ref="AC24:AN24"/>
    <mergeCell ref="AQ32:AY32"/>
    <mergeCell ref="AQ33:AY33"/>
    <mergeCell ref="AQ36:AY36"/>
    <mergeCell ref="A48:L48"/>
    <mergeCell ref="A49:L52"/>
    <mergeCell ref="O49:Z52"/>
    <mergeCell ref="A35:I35"/>
    <mergeCell ref="O34:W34"/>
    <mergeCell ref="O35:W35"/>
    <mergeCell ref="AC34:AK34"/>
    <mergeCell ref="AC35:AK35"/>
    <mergeCell ref="O39:Z42"/>
    <mergeCell ref="O44:Z47"/>
    <mergeCell ref="AC39:AN42"/>
    <mergeCell ref="AC44:AN47"/>
    <mergeCell ref="A39:L42"/>
    <mergeCell ref="O43:Z43"/>
    <mergeCell ref="A44:L47"/>
    <mergeCell ref="A43:L43"/>
    <mergeCell ref="A38:L38"/>
    <mergeCell ref="O1:Q1"/>
    <mergeCell ref="R1:Z1"/>
    <mergeCell ref="O2:Q2"/>
    <mergeCell ref="R2:Z2"/>
    <mergeCell ref="O3:Q3"/>
    <mergeCell ref="R3:Z3"/>
    <mergeCell ref="AQ13:AR13"/>
    <mergeCell ref="AV13:AY13"/>
    <mergeCell ref="A34:I34"/>
    <mergeCell ref="O4:Q4"/>
    <mergeCell ref="U4:W4"/>
    <mergeCell ref="X4:Z4"/>
    <mergeCell ref="P22:T22"/>
    <mergeCell ref="V22:Z22"/>
    <mergeCell ref="P29:T29"/>
    <mergeCell ref="V29:Z29"/>
    <mergeCell ref="O32:W32"/>
    <mergeCell ref="O33:W33"/>
    <mergeCell ref="AC33:AK33"/>
    <mergeCell ref="AQ6:AR6"/>
    <mergeCell ref="AT1:BB1"/>
    <mergeCell ref="AQ2:AS2"/>
    <mergeCell ref="AQ19:BB19"/>
    <mergeCell ref="O24:Z24"/>
    <mergeCell ref="AQ3:AS3"/>
    <mergeCell ref="AT3:BB3"/>
    <mergeCell ref="AC4:AE4"/>
    <mergeCell ref="AI4:AK4"/>
    <mergeCell ref="AL4:AN4"/>
    <mergeCell ref="AQ1:AS1"/>
    <mergeCell ref="AQ4:AS4"/>
    <mergeCell ref="AC1:AE1"/>
    <mergeCell ref="AF1:AN1"/>
    <mergeCell ref="AC2:AE2"/>
    <mergeCell ref="AF2:AN2"/>
    <mergeCell ref="AC3:AE3"/>
    <mergeCell ref="AF3:AN3"/>
    <mergeCell ref="BE5:BP5"/>
    <mergeCell ref="BE6:BF6"/>
    <mergeCell ref="BE8:BP8"/>
    <mergeCell ref="BE13:BF13"/>
    <mergeCell ref="BJ13:BM13"/>
    <mergeCell ref="BN13:BP13"/>
    <mergeCell ref="AW4:AY4"/>
    <mergeCell ref="AZ4:BB4"/>
    <mergeCell ref="AT2:BB2"/>
    <mergeCell ref="BR49:BS52"/>
    <mergeCell ref="BE49:BP52"/>
    <mergeCell ref="BE1:BG1"/>
    <mergeCell ref="BH1:BP1"/>
    <mergeCell ref="BE2:BG2"/>
    <mergeCell ref="BH2:BP2"/>
    <mergeCell ref="BE3:BG3"/>
    <mergeCell ref="BH3:BP3"/>
    <mergeCell ref="BE4:BG4"/>
    <mergeCell ref="BK4:BM4"/>
    <mergeCell ref="BN4:BP4"/>
    <mergeCell ref="BE38:BP38"/>
    <mergeCell ref="BE39:BP42"/>
    <mergeCell ref="BE43:BP43"/>
    <mergeCell ref="BE44:BP47"/>
    <mergeCell ref="BE48:BP48"/>
    <mergeCell ref="BE32:BM32"/>
    <mergeCell ref="BE33:BM33"/>
    <mergeCell ref="BE34:BM34"/>
    <mergeCell ref="BE35:BM35"/>
    <mergeCell ref="BE36:BM36"/>
    <mergeCell ref="BE24:BP24"/>
    <mergeCell ref="BE27:BP27"/>
    <mergeCell ref="BF29:BJ29"/>
    <mergeCell ref="S4:T4"/>
    <mergeCell ref="AG4:AH4"/>
    <mergeCell ref="AU4:AV4"/>
    <mergeCell ref="BI4:BJ4"/>
    <mergeCell ref="BR44:BS47"/>
    <mergeCell ref="BR38:BS42"/>
    <mergeCell ref="BR32:BS36"/>
    <mergeCell ref="BR21:BS25"/>
    <mergeCell ref="BR13:BS19"/>
    <mergeCell ref="BR28:BS28"/>
    <mergeCell ref="BR29:BS29"/>
    <mergeCell ref="BR30:BS30"/>
    <mergeCell ref="BL29:BP29"/>
    <mergeCell ref="BE31:BM31"/>
    <mergeCell ref="BO14:BP14"/>
    <mergeCell ref="BE16:BP16"/>
    <mergeCell ref="BE19:BP19"/>
    <mergeCell ref="BF21:BJ21"/>
    <mergeCell ref="BF22:BJ22"/>
    <mergeCell ref="BL22:BP22"/>
    <mergeCell ref="BF17:BO17"/>
    <mergeCell ref="BF20:BO20"/>
    <mergeCell ref="BF25:BO25"/>
    <mergeCell ref="BF28:BO28"/>
  </mergeCells>
  <conditionalFormatting sqref="P18 P26">
    <cfRule type="cellIs" dxfId="93" priority="136" operator="equal">
      <formula>"X"</formula>
    </cfRule>
  </conditionalFormatting>
  <conditionalFormatting sqref="AD23:AM23">
    <cfRule type="cellIs" dxfId="92" priority="121" operator="equal">
      <formula>"X"</formula>
    </cfRule>
  </conditionalFormatting>
  <conditionalFormatting sqref="AD26:AM26">
    <cfRule type="cellIs" dxfId="91" priority="120" operator="equal">
      <formula>"X"</formula>
    </cfRule>
  </conditionalFormatting>
  <conditionalFormatting sqref="AR15:BA15">
    <cfRule type="cellIs" dxfId="90" priority="129" operator="equal">
      <formula>"X"</formula>
    </cfRule>
  </conditionalFormatting>
  <conditionalFormatting sqref="C23:K23">
    <cfRule type="cellIs" dxfId="89" priority="113" operator="equal">
      <formula>"X"</formula>
    </cfRule>
  </conditionalFormatting>
  <conditionalFormatting sqref="C18:K18">
    <cfRule type="cellIs" dxfId="88" priority="114" operator="equal">
      <formula>"X"</formula>
    </cfRule>
  </conditionalFormatting>
  <conditionalFormatting sqref="AR18:BA18">
    <cfRule type="cellIs" dxfId="87" priority="126" operator="equal">
      <formula>"X"</formula>
    </cfRule>
  </conditionalFormatting>
  <conditionalFormatting sqref="AR23:BA23">
    <cfRule type="cellIs" dxfId="86" priority="125" operator="equal">
      <formula>"X"</formula>
    </cfRule>
  </conditionalFormatting>
  <conditionalFormatting sqref="AR26:BA26">
    <cfRule type="cellIs" dxfId="85" priority="124" operator="equal">
      <formula>"X"</formula>
    </cfRule>
  </conditionalFormatting>
  <conditionalFormatting sqref="AD15:AM15">
    <cfRule type="cellIs" dxfId="84" priority="123" operator="equal">
      <formula>"X"</formula>
    </cfRule>
  </conditionalFormatting>
  <conditionalFormatting sqref="AD18:AM18">
    <cfRule type="cellIs" dxfId="83" priority="122" operator="equal">
      <formula>"X"</formula>
    </cfRule>
  </conditionalFormatting>
  <conditionalFormatting sqref="P15:Y15">
    <cfRule type="cellIs" dxfId="82" priority="119" operator="equal">
      <formula>"X"</formula>
    </cfRule>
  </conditionalFormatting>
  <conditionalFormatting sqref="Q18:Y18">
    <cfRule type="cellIs" dxfId="81" priority="118" operator="equal">
      <formula>"X"</formula>
    </cfRule>
  </conditionalFormatting>
  <conditionalFormatting sqref="Q23:Y23">
    <cfRule type="cellIs" dxfId="80" priority="117" operator="equal">
      <formula>"X"</formula>
    </cfRule>
  </conditionalFormatting>
  <conditionalFormatting sqref="Q26:Y26">
    <cfRule type="cellIs" dxfId="79" priority="116" operator="equal">
      <formula>"X"</formula>
    </cfRule>
  </conditionalFormatting>
  <conditionalFormatting sqref="C15:K15">
    <cfRule type="cellIs" dxfId="78" priority="115" operator="equal">
      <formula>"X"</formula>
    </cfRule>
  </conditionalFormatting>
  <conditionalFormatting sqref="C26:K26">
    <cfRule type="cellIs" dxfId="77" priority="112" operator="equal">
      <formula>"X"</formula>
    </cfRule>
  </conditionalFormatting>
  <conditionalFormatting sqref="B10:B12 F10:F12 J10:J11 A17 O17 AC17 AQ17 A28 O28 AC28 AQ28 J32:J36 X33:X36 AL33:AL36 AZ33:AZ36">
    <cfRule type="colorScale" priority="111">
      <colorScale>
        <cfvo type="num" val="0"/>
        <cfvo type="percentile" val="50"/>
        <cfvo type="num" val="99"/>
        <color rgb="FFF8696B"/>
        <color rgb="FFFFEB84"/>
        <color rgb="FF63BE7B"/>
      </colorScale>
    </cfRule>
  </conditionalFormatting>
  <conditionalFormatting sqref="K12">
    <cfRule type="colorScale" priority="104">
      <colorScale>
        <cfvo type="num" val="3"/>
        <cfvo type="percentile" val="50"/>
        <cfvo type="num" val="9"/>
        <color rgb="FFF8696B"/>
        <color rgb="FFFFEB84"/>
        <color rgb="FF63BE7B"/>
      </colorScale>
    </cfRule>
  </conditionalFormatting>
  <conditionalFormatting sqref="X32">
    <cfRule type="colorScale" priority="86">
      <colorScale>
        <cfvo type="num" val="0"/>
        <cfvo type="percentile" val="50"/>
        <cfvo type="num" val="99"/>
        <color rgb="FFF8696B"/>
        <color rgb="FFFFEB84"/>
        <color rgb="FF63BE7B"/>
      </colorScale>
    </cfRule>
  </conditionalFormatting>
  <conditionalFormatting sqref="AL32">
    <cfRule type="colorScale" priority="85">
      <colorScale>
        <cfvo type="num" val="0"/>
        <cfvo type="percentile" val="50"/>
        <cfvo type="num" val="99"/>
        <color rgb="FFF8696B"/>
        <color rgb="FFFFEB84"/>
        <color rgb="FF63BE7B"/>
      </colorScale>
    </cfRule>
  </conditionalFormatting>
  <conditionalFormatting sqref="AZ32">
    <cfRule type="colorScale" priority="84">
      <colorScale>
        <cfvo type="num" val="0"/>
        <cfvo type="percentile" val="50"/>
        <cfvo type="num" val="99"/>
        <color rgb="FFF8696B"/>
        <color rgb="FFFFEB84"/>
        <color rgb="FF63BE7B"/>
      </colorScale>
    </cfRule>
  </conditionalFormatting>
  <conditionalFormatting sqref="P10:P12 T10:T12 X10:X11">
    <cfRule type="colorScale" priority="83">
      <colorScale>
        <cfvo type="num" val="0"/>
        <cfvo type="percentile" val="50"/>
        <cfvo type="num" val="99"/>
        <color rgb="FFF8696B"/>
        <color rgb="FFFFEB84"/>
        <color rgb="FF63BE7B"/>
      </colorScale>
    </cfRule>
  </conditionalFormatting>
  <conditionalFormatting sqref="AD10:AD12 AH10:AH12 AL10:AL11">
    <cfRule type="colorScale" priority="81">
      <colorScale>
        <cfvo type="num" val="0"/>
        <cfvo type="percentile" val="50"/>
        <cfvo type="num" val="99"/>
        <color rgb="FFF8696B"/>
        <color rgb="FFFFEB84"/>
        <color rgb="FF63BE7B"/>
      </colorScale>
    </cfRule>
  </conditionalFormatting>
  <conditionalFormatting sqref="AR10:AR12 AV10:AV12 AZ10:AZ11">
    <cfRule type="colorScale" priority="79">
      <colorScale>
        <cfvo type="num" val="0"/>
        <cfvo type="percentile" val="50"/>
        <cfvo type="num" val="99"/>
        <color rgb="FFF8696B"/>
        <color rgb="FFFFEB84"/>
        <color rgb="FF63BE7B"/>
      </colorScale>
    </cfRule>
  </conditionalFormatting>
  <conditionalFormatting sqref="B22:F22">
    <cfRule type="expression" dxfId="76" priority="68">
      <formula>A22&lt;&gt;""</formula>
    </cfRule>
  </conditionalFormatting>
  <conditionalFormatting sqref="P22:T22">
    <cfRule type="expression" dxfId="75" priority="67">
      <formula>O22&lt;&gt;""</formula>
    </cfRule>
  </conditionalFormatting>
  <conditionalFormatting sqref="AD22:AH22">
    <cfRule type="expression" dxfId="74" priority="66">
      <formula>AC22&lt;&gt;""</formula>
    </cfRule>
  </conditionalFormatting>
  <conditionalFormatting sqref="AR22:AV22">
    <cfRule type="expression" dxfId="73" priority="65">
      <formula>AQ22&lt;&gt;""</formula>
    </cfRule>
  </conditionalFormatting>
  <conditionalFormatting sqref="H22:L22">
    <cfRule type="expression" dxfId="72" priority="64">
      <formula>G22&lt;&gt;""</formula>
    </cfRule>
  </conditionalFormatting>
  <conditionalFormatting sqref="V22:Z22">
    <cfRule type="expression" dxfId="71" priority="63">
      <formula>U22&lt;&gt;""</formula>
    </cfRule>
  </conditionalFormatting>
  <conditionalFormatting sqref="AJ22:AN22">
    <cfRule type="expression" dxfId="70" priority="62">
      <formula>AI22&lt;&gt;""</formula>
    </cfRule>
  </conditionalFormatting>
  <conditionalFormatting sqref="AX22:BB22">
    <cfRule type="expression" dxfId="69" priority="61">
      <formula>AW22&lt;&gt;""</formula>
    </cfRule>
  </conditionalFormatting>
  <conditionalFormatting sqref="B29:F29">
    <cfRule type="expression" dxfId="68" priority="60">
      <formula>A29&lt;&gt;""</formula>
    </cfRule>
  </conditionalFormatting>
  <conditionalFormatting sqref="H29:L29">
    <cfRule type="expression" dxfId="67" priority="59">
      <formula>G29&lt;&gt;""</formula>
    </cfRule>
  </conditionalFormatting>
  <conditionalFormatting sqref="P29:T29">
    <cfRule type="expression" dxfId="66" priority="58">
      <formula>O29&lt;&gt;""</formula>
    </cfRule>
  </conditionalFormatting>
  <conditionalFormatting sqref="V29:Z29">
    <cfRule type="expression" dxfId="65" priority="57">
      <formula>U29&lt;&gt;""</formula>
    </cfRule>
  </conditionalFormatting>
  <conditionalFormatting sqref="AD29:AH29">
    <cfRule type="expression" dxfId="64" priority="56">
      <formula>AC29&lt;&gt;""</formula>
    </cfRule>
  </conditionalFormatting>
  <conditionalFormatting sqref="AJ29:AN29">
    <cfRule type="expression" dxfId="63" priority="55">
      <formula>AI29&lt;&gt;""</formula>
    </cfRule>
  </conditionalFormatting>
  <conditionalFormatting sqref="AR29:AV29">
    <cfRule type="expression" dxfId="62" priority="54">
      <formula>AQ29&lt;&gt;""</formula>
    </cfRule>
  </conditionalFormatting>
  <conditionalFormatting sqref="AX29:BB29">
    <cfRule type="expression" dxfId="61" priority="53">
      <formula>AW29&lt;&gt;""</formula>
    </cfRule>
  </conditionalFormatting>
  <conditionalFormatting sqref="B21:F21">
    <cfRule type="expression" dxfId="60" priority="52">
      <formula>A21&lt;&gt;""</formula>
    </cfRule>
  </conditionalFormatting>
  <conditionalFormatting sqref="P21:T21">
    <cfRule type="expression" dxfId="59" priority="51">
      <formula>O21&lt;&gt;""</formula>
    </cfRule>
  </conditionalFormatting>
  <conditionalFormatting sqref="AD21:AH21">
    <cfRule type="expression" dxfId="58" priority="50">
      <formula>AC21&lt;&gt;""</formula>
    </cfRule>
  </conditionalFormatting>
  <conditionalFormatting sqref="AR21:AV21">
    <cfRule type="expression" dxfId="57" priority="49">
      <formula>AQ21&lt;&gt;""</formula>
    </cfRule>
  </conditionalFormatting>
  <conditionalFormatting sqref="BF15:BO15">
    <cfRule type="cellIs" dxfId="56" priority="48" operator="equal">
      <formula>"X"</formula>
    </cfRule>
  </conditionalFormatting>
  <conditionalFormatting sqref="BF18:BO18">
    <cfRule type="cellIs" dxfId="55" priority="47" operator="equal">
      <formula>"X"</formula>
    </cfRule>
  </conditionalFormatting>
  <conditionalFormatting sqref="BF23:BO23">
    <cfRule type="cellIs" dxfId="54" priority="46" operator="equal">
      <formula>"X"</formula>
    </cfRule>
  </conditionalFormatting>
  <conditionalFormatting sqref="BF26:BO26">
    <cfRule type="cellIs" dxfId="53" priority="45" operator="equal">
      <formula>"X"</formula>
    </cfRule>
  </conditionalFormatting>
  <conditionalFormatting sqref="BE17 BE28 BN33:BN36">
    <cfRule type="colorScale" priority="44">
      <colorScale>
        <cfvo type="num" val="0"/>
        <cfvo type="percentile" val="50"/>
        <cfvo type="num" val="99"/>
        <color rgb="FFF8696B"/>
        <color rgb="FFFFEB84"/>
        <color rgb="FF63BE7B"/>
      </colorScale>
    </cfRule>
  </conditionalFormatting>
  <conditionalFormatting sqref="BN32">
    <cfRule type="colorScale" priority="42">
      <colorScale>
        <cfvo type="num" val="0"/>
        <cfvo type="percentile" val="50"/>
        <cfvo type="num" val="99"/>
        <color rgb="FFF8696B"/>
        <color rgb="FFFFEB84"/>
        <color rgb="FF63BE7B"/>
      </colorScale>
    </cfRule>
  </conditionalFormatting>
  <conditionalFormatting sqref="BF10:BF12 BJ10:BJ12 BN10:BN11">
    <cfRule type="colorScale" priority="41">
      <colorScale>
        <cfvo type="num" val="0"/>
        <cfvo type="percentile" val="50"/>
        <cfvo type="num" val="99"/>
        <color rgb="FFF8696B"/>
        <color rgb="FFFFEB84"/>
        <color rgb="FF63BE7B"/>
      </colorScale>
    </cfRule>
  </conditionalFormatting>
  <conditionalFormatting sqref="BF22:BJ22">
    <cfRule type="expression" dxfId="52" priority="36">
      <formula>BE22&lt;&gt;""</formula>
    </cfRule>
  </conditionalFormatting>
  <conditionalFormatting sqref="BL22:BP22">
    <cfRule type="expression" dxfId="51" priority="35">
      <formula>BK22&lt;&gt;""</formula>
    </cfRule>
  </conditionalFormatting>
  <conditionalFormatting sqref="BF29:BJ29">
    <cfRule type="expression" dxfId="50" priority="34">
      <formula>BE29&lt;&gt;""</formula>
    </cfRule>
  </conditionalFormatting>
  <conditionalFormatting sqref="BL29:BP29">
    <cfRule type="expression" dxfId="49" priority="33">
      <formula>BK29&lt;&gt;""</formula>
    </cfRule>
  </conditionalFormatting>
  <conditionalFormatting sqref="BF21:BJ21">
    <cfRule type="expression" dxfId="48" priority="32">
      <formula>BE21&lt;&gt;""</formula>
    </cfRule>
  </conditionalFormatting>
  <conditionalFormatting sqref="Y12">
    <cfRule type="colorScale" priority="31">
      <colorScale>
        <cfvo type="num" val="3"/>
        <cfvo type="percentile" val="50"/>
        <cfvo type="num" val="9"/>
        <color rgb="FFF8696B"/>
        <color rgb="FFFFEB84"/>
        <color rgb="FF63BE7B"/>
      </colorScale>
    </cfRule>
  </conditionalFormatting>
  <conditionalFormatting sqref="AM12">
    <cfRule type="colorScale" priority="30">
      <colorScale>
        <cfvo type="num" val="3"/>
        <cfvo type="percentile" val="50"/>
        <cfvo type="num" val="9"/>
        <color rgb="FFF8696B"/>
        <color rgb="FFFFEB84"/>
        <color rgb="FF63BE7B"/>
      </colorScale>
    </cfRule>
  </conditionalFormatting>
  <conditionalFormatting sqref="BA12">
    <cfRule type="colorScale" priority="29">
      <colorScale>
        <cfvo type="num" val="3"/>
        <cfvo type="percentile" val="50"/>
        <cfvo type="num" val="9"/>
        <color rgb="FFF8696B"/>
        <color rgb="FFFFEB84"/>
        <color rgb="FF63BE7B"/>
      </colorScale>
    </cfRule>
  </conditionalFormatting>
  <conditionalFormatting sqref="BO12">
    <cfRule type="colorScale" priority="28">
      <colorScale>
        <cfvo type="num" val="3"/>
        <cfvo type="percentile" val="50"/>
        <cfvo type="num" val="9"/>
        <color rgb="FFF8696B"/>
        <color rgb="FFFFEB84"/>
        <color rgb="FF63BE7B"/>
      </colorScale>
    </cfRule>
  </conditionalFormatting>
  <conditionalFormatting sqref="B17:K17">
    <cfRule type="dataBar" priority="23">
      <dataBar showValue="0">
        <cfvo type="num" val="0"/>
        <cfvo type="formula" val="$L$17"/>
        <color theme="9"/>
      </dataBar>
      <extLst>
        <ext xmlns:x14="http://schemas.microsoft.com/office/spreadsheetml/2009/9/main" uri="{B025F937-C7B1-47D3-B67F-A62EFF666E3E}">
          <x14:id>{2E2501AF-4D0F-40F5-B305-1107565D30F3}</x14:id>
        </ext>
      </extLst>
    </cfRule>
  </conditionalFormatting>
  <conditionalFormatting sqref="B20:K20">
    <cfRule type="dataBar" priority="21">
      <dataBar showValue="0">
        <cfvo type="num" val="0"/>
        <cfvo type="formula" val="$L$20"/>
        <color theme="9"/>
      </dataBar>
      <extLst>
        <ext xmlns:x14="http://schemas.microsoft.com/office/spreadsheetml/2009/9/main" uri="{B025F937-C7B1-47D3-B67F-A62EFF666E3E}">
          <x14:id>{6E264428-F580-40BB-AE35-22FD2F011317}</x14:id>
        </ext>
      </extLst>
    </cfRule>
  </conditionalFormatting>
  <conditionalFormatting sqref="B25:K25">
    <cfRule type="dataBar" priority="19">
      <dataBar showValue="0">
        <cfvo type="num" val="0"/>
        <cfvo type="formula" val="$L$25"/>
        <color theme="9"/>
      </dataBar>
      <extLst>
        <ext xmlns:x14="http://schemas.microsoft.com/office/spreadsheetml/2009/9/main" uri="{B025F937-C7B1-47D3-B67F-A62EFF666E3E}">
          <x14:id>{D28C80E3-2285-48C5-91EB-8E1E51D85A6D}</x14:id>
        </ext>
      </extLst>
    </cfRule>
  </conditionalFormatting>
  <conditionalFormatting sqref="B28:K28">
    <cfRule type="dataBar" priority="17">
      <dataBar showValue="0">
        <cfvo type="num" val="0"/>
        <cfvo type="formula" val="$L$28"/>
        <color theme="9"/>
      </dataBar>
      <extLst>
        <ext xmlns:x14="http://schemas.microsoft.com/office/spreadsheetml/2009/9/main" uri="{B025F937-C7B1-47D3-B67F-A62EFF666E3E}">
          <x14:id>{46D0A479-DBD6-4740-815F-776362588030}</x14:id>
        </ext>
      </extLst>
    </cfRule>
  </conditionalFormatting>
  <conditionalFormatting sqref="P17:Y17">
    <cfRule type="dataBar" priority="16">
      <dataBar showValue="0">
        <cfvo type="num" val="0"/>
        <cfvo type="formula" val="$Z$17"/>
        <color theme="9"/>
      </dataBar>
      <extLst>
        <ext xmlns:x14="http://schemas.microsoft.com/office/spreadsheetml/2009/9/main" uri="{B025F937-C7B1-47D3-B67F-A62EFF666E3E}">
          <x14:id>{3E3E8FB6-6D17-4EF6-8488-313BF09C05F1}</x14:id>
        </ext>
      </extLst>
    </cfRule>
  </conditionalFormatting>
  <conditionalFormatting sqref="P20:Y20">
    <cfRule type="dataBar" priority="15">
      <dataBar showValue="0">
        <cfvo type="num" val="0"/>
        <cfvo type="formula" val="$Z$20"/>
        <color theme="9"/>
      </dataBar>
      <extLst>
        <ext xmlns:x14="http://schemas.microsoft.com/office/spreadsheetml/2009/9/main" uri="{B025F937-C7B1-47D3-B67F-A62EFF666E3E}">
          <x14:id>{74609D38-BC3E-4465-9A23-3D3495F248F6}</x14:id>
        </ext>
      </extLst>
    </cfRule>
  </conditionalFormatting>
  <conditionalFormatting sqref="P25:Y25">
    <cfRule type="dataBar" priority="14">
      <dataBar showValue="0">
        <cfvo type="num" val="0"/>
        <cfvo type="formula" val="$Z$25"/>
        <color theme="9"/>
      </dataBar>
      <extLst>
        <ext xmlns:x14="http://schemas.microsoft.com/office/spreadsheetml/2009/9/main" uri="{B025F937-C7B1-47D3-B67F-A62EFF666E3E}">
          <x14:id>{51490F75-823E-4579-9A28-3B587868A651}</x14:id>
        </ext>
      </extLst>
    </cfRule>
  </conditionalFormatting>
  <conditionalFormatting sqref="P28:Y28">
    <cfRule type="dataBar" priority="13">
      <dataBar showValue="0">
        <cfvo type="num" val="0"/>
        <cfvo type="formula" val="$Z$28"/>
        <color theme="9"/>
      </dataBar>
      <extLst>
        <ext xmlns:x14="http://schemas.microsoft.com/office/spreadsheetml/2009/9/main" uri="{B025F937-C7B1-47D3-B67F-A62EFF666E3E}">
          <x14:id>{D37088E2-CE21-4A75-81D6-5E4DBABDF9E9}</x14:id>
        </ext>
      </extLst>
    </cfRule>
  </conditionalFormatting>
  <conditionalFormatting sqref="AD17:AM17">
    <cfRule type="dataBar" priority="12">
      <dataBar showValue="0">
        <cfvo type="num" val="0"/>
        <cfvo type="formula" val="$AN$17"/>
        <color theme="9"/>
      </dataBar>
      <extLst>
        <ext xmlns:x14="http://schemas.microsoft.com/office/spreadsheetml/2009/9/main" uri="{B025F937-C7B1-47D3-B67F-A62EFF666E3E}">
          <x14:id>{E96DB3DB-6473-436A-A849-F55D955578FA}</x14:id>
        </ext>
      </extLst>
    </cfRule>
  </conditionalFormatting>
  <conditionalFormatting sqref="AD20:AM20">
    <cfRule type="dataBar" priority="11">
      <dataBar showValue="0">
        <cfvo type="num" val="0"/>
        <cfvo type="formula" val="$AN$20"/>
        <color theme="9"/>
      </dataBar>
      <extLst>
        <ext xmlns:x14="http://schemas.microsoft.com/office/spreadsheetml/2009/9/main" uri="{B025F937-C7B1-47D3-B67F-A62EFF666E3E}">
          <x14:id>{A9123A92-3789-41ED-9FC5-3C4B3092CAFA}</x14:id>
        </ext>
      </extLst>
    </cfRule>
  </conditionalFormatting>
  <conditionalFormatting sqref="AD25:AM25">
    <cfRule type="dataBar" priority="10">
      <dataBar showValue="0">
        <cfvo type="num" val="0"/>
        <cfvo type="formula" val="$AN$25"/>
        <color theme="9"/>
      </dataBar>
      <extLst>
        <ext xmlns:x14="http://schemas.microsoft.com/office/spreadsheetml/2009/9/main" uri="{B025F937-C7B1-47D3-B67F-A62EFF666E3E}">
          <x14:id>{4E8D9E47-BBFB-41C9-91E4-DA7EB73C7A9F}</x14:id>
        </ext>
      </extLst>
    </cfRule>
  </conditionalFormatting>
  <conditionalFormatting sqref="AD28:AM28">
    <cfRule type="dataBar" priority="9">
      <dataBar showValue="0">
        <cfvo type="num" val="0"/>
        <cfvo type="formula" val="$AN$28"/>
        <color theme="9"/>
      </dataBar>
      <extLst>
        <ext xmlns:x14="http://schemas.microsoft.com/office/spreadsheetml/2009/9/main" uri="{B025F937-C7B1-47D3-B67F-A62EFF666E3E}">
          <x14:id>{9AA13B85-FB0E-45EF-9A30-2F858D33D73D}</x14:id>
        </ext>
      </extLst>
    </cfRule>
  </conditionalFormatting>
  <conditionalFormatting sqref="AR17:BA17">
    <cfRule type="dataBar" priority="8">
      <dataBar showValue="0">
        <cfvo type="num" val="0"/>
        <cfvo type="formula" val="$BB$17"/>
        <color theme="9"/>
      </dataBar>
      <extLst>
        <ext xmlns:x14="http://schemas.microsoft.com/office/spreadsheetml/2009/9/main" uri="{B025F937-C7B1-47D3-B67F-A62EFF666E3E}">
          <x14:id>{936390E3-D285-47E1-8290-6FF37E5B5902}</x14:id>
        </ext>
      </extLst>
    </cfRule>
  </conditionalFormatting>
  <conditionalFormatting sqref="AR20:BA20">
    <cfRule type="dataBar" priority="7">
      <dataBar showValue="0">
        <cfvo type="num" val="0"/>
        <cfvo type="formula" val="$BB$20"/>
        <color theme="9"/>
      </dataBar>
      <extLst>
        <ext xmlns:x14="http://schemas.microsoft.com/office/spreadsheetml/2009/9/main" uri="{B025F937-C7B1-47D3-B67F-A62EFF666E3E}">
          <x14:id>{827BD1DD-CE56-4714-8298-1AA259D7150D}</x14:id>
        </ext>
      </extLst>
    </cfRule>
  </conditionalFormatting>
  <conditionalFormatting sqref="AR25:BA25">
    <cfRule type="dataBar" priority="6">
      <dataBar showValue="0">
        <cfvo type="num" val="0"/>
        <cfvo type="formula" val="$BB$25"/>
        <color theme="9"/>
      </dataBar>
      <extLst>
        <ext xmlns:x14="http://schemas.microsoft.com/office/spreadsheetml/2009/9/main" uri="{B025F937-C7B1-47D3-B67F-A62EFF666E3E}">
          <x14:id>{137D2DDD-3628-4904-B479-35BA83D4056F}</x14:id>
        </ext>
      </extLst>
    </cfRule>
  </conditionalFormatting>
  <conditionalFormatting sqref="AR28:BA28">
    <cfRule type="dataBar" priority="5">
      <dataBar showValue="0">
        <cfvo type="num" val="0"/>
        <cfvo type="formula" val="$BB$28"/>
        <color theme="9"/>
      </dataBar>
      <extLst>
        <ext xmlns:x14="http://schemas.microsoft.com/office/spreadsheetml/2009/9/main" uri="{B025F937-C7B1-47D3-B67F-A62EFF666E3E}">
          <x14:id>{FAF0FBBA-36B0-4FAD-AE78-61BC515BF07C}</x14:id>
        </ext>
      </extLst>
    </cfRule>
  </conditionalFormatting>
  <conditionalFormatting sqref="BF17:BO17">
    <cfRule type="dataBar" priority="4">
      <dataBar showValue="0">
        <cfvo type="num" val="0"/>
        <cfvo type="formula" val="$BP$17"/>
        <color theme="9"/>
      </dataBar>
      <extLst>
        <ext xmlns:x14="http://schemas.microsoft.com/office/spreadsheetml/2009/9/main" uri="{B025F937-C7B1-47D3-B67F-A62EFF666E3E}">
          <x14:id>{1E7F072B-2D46-4195-80C5-97A9E16FAD9F}</x14:id>
        </ext>
      </extLst>
    </cfRule>
  </conditionalFormatting>
  <conditionalFormatting sqref="BF20:BO20">
    <cfRule type="dataBar" priority="3">
      <dataBar showValue="0">
        <cfvo type="num" val="0"/>
        <cfvo type="formula" val="$BP$20"/>
        <color theme="9"/>
      </dataBar>
      <extLst>
        <ext xmlns:x14="http://schemas.microsoft.com/office/spreadsheetml/2009/9/main" uri="{B025F937-C7B1-47D3-B67F-A62EFF666E3E}">
          <x14:id>{D8F9DB5C-1C0B-4035-B4CB-99CCCCDC196B}</x14:id>
        </ext>
      </extLst>
    </cfRule>
  </conditionalFormatting>
  <conditionalFormatting sqref="BF25:BO25">
    <cfRule type="dataBar" priority="2">
      <dataBar showValue="0">
        <cfvo type="num" val="0"/>
        <cfvo type="formula" val="$BP$25"/>
        <color theme="9"/>
      </dataBar>
      <extLst>
        <ext xmlns:x14="http://schemas.microsoft.com/office/spreadsheetml/2009/9/main" uri="{B025F937-C7B1-47D3-B67F-A62EFF666E3E}">
          <x14:id>{B9038B53-43A3-491E-ADC9-1DB607CD6454}</x14:id>
        </ext>
      </extLst>
    </cfRule>
  </conditionalFormatting>
  <conditionalFormatting sqref="BF28:BO28">
    <cfRule type="dataBar" priority="1">
      <dataBar showValue="0">
        <cfvo type="num" val="0"/>
        <cfvo type="formula" val="$BP$28"/>
        <color theme="9"/>
      </dataBar>
      <extLst>
        <ext xmlns:x14="http://schemas.microsoft.com/office/spreadsheetml/2009/9/main" uri="{B025F937-C7B1-47D3-B67F-A62EFF666E3E}">
          <x14:id>{1A437CB2-070D-4957-98E9-DA4245230B0A}</x14:id>
        </ext>
      </extLst>
    </cfRule>
  </conditionalFormatting>
  <dataValidations count="4">
    <dataValidation type="list" showInputMessage="1" showErrorMessage="1" sqref="AL4 J4 X4 AZ4 BN4">
      <formula1>"männlich,weiblich"</formula1>
    </dataValidation>
    <dataValidation type="whole" allowBlank="1" showInputMessage="1" showErrorMessage="1" sqref="AC28 A20 A28 AQ20 O20 O28 AC20 A17:A18 A25:A26 O17:O18 AC17:AC18 AQ17:AQ18 O25:O26 AC25:AC26 AQ25:AQ26 AQ28 BE20 BE17:BE18 BE25:BE26 BE28">
      <formula1>0</formula1>
      <formula2>99</formula2>
    </dataValidation>
    <dataValidation type="list" allowBlank="1" showInputMessage="1" sqref="AT6 AF6 R6 D6 A29 G29 O29 AC29 U29 AI29 AQ29 AW29 BK22 AW22 AQ21:AQ22 AC21:AC22 BE21:BE22 O21:O22 G22 A21:A22 BH6 BE29 BK29 U22 AI22">
      <formula1>"X"</formula1>
    </dataValidation>
    <dataValidation type="list" allowBlank="1" showInputMessage="1" showErrorMessage="1" sqref="BS2">
      <formula1>"Geburtsjahr,Alter"</formula1>
    </dataValidation>
  </dataValidations>
  <hyperlinks>
    <hyperlink ref="BL54" r:id="rId1"/>
  </hyperlinks>
  <printOptions horizontalCentered="1"/>
  <pageMargins left="0.25" right="0.25" top="0.75" bottom="0.75" header="0.3" footer="0.3"/>
  <pageSetup paperSize="9" scale="63" orientation="landscape" horizontalDpi="300" verticalDpi="300" r:id="rId2"/>
  <headerFooter>
    <oddHeader>&amp;C&amp;14Cthulhu 7 Spielleiterübersicht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E2501AF-4D0F-40F5-B305-1107565D30F3}">
            <x14:dataBar minLength="0" maxLength="100" direction="leftToRight">
              <x14:cfvo type="num">
                <xm:f>0</xm:f>
              </x14:cfvo>
              <x14:cfvo type="formula">
                <xm:f>$L$17</xm:f>
              </x14:cfvo>
              <x14:negativeFillColor rgb="FFFF0000"/>
              <x14:axisColor rgb="FF000000"/>
            </x14:dataBar>
          </x14:cfRule>
          <xm:sqref>B17:K17</xm:sqref>
        </x14:conditionalFormatting>
        <x14:conditionalFormatting xmlns:xm="http://schemas.microsoft.com/office/excel/2006/main">
          <x14:cfRule type="dataBar" id="{6E264428-F580-40BB-AE35-22FD2F011317}">
            <x14:dataBar minLength="0" maxLength="100" direction="leftToRight">
              <x14:cfvo type="num">
                <xm:f>0</xm:f>
              </x14:cfvo>
              <x14:cfvo type="formula">
                <xm:f>$L$20</xm:f>
              </x14:cfvo>
              <x14:negativeFillColor rgb="FFFF0000"/>
              <x14:axisColor rgb="FF000000"/>
            </x14:dataBar>
          </x14:cfRule>
          <xm:sqref>B20:K20</xm:sqref>
        </x14:conditionalFormatting>
        <x14:conditionalFormatting xmlns:xm="http://schemas.microsoft.com/office/excel/2006/main">
          <x14:cfRule type="dataBar" id="{D28C80E3-2285-48C5-91EB-8E1E51D85A6D}">
            <x14:dataBar minLength="0" maxLength="100" direction="leftToRight">
              <x14:cfvo type="num">
                <xm:f>0</xm:f>
              </x14:cfvo>
              <x14:cfvo type="formula">
                <xm:f>$L$25</xm:f>
              </x14:cfvo>
              <x14:negativeFillColor rgb="FFFF0000"/>
              <x14:axisColor rgb="FF000000"/>
            </x14:dataBar>
          </x14:cfRule>
          <xm:sqref>B25:K25</xm:sqref>
        </x14:conditionalFormatting>
        <x14:conditionalFormatting xmlns:xm="http://schemas.microsoft.com/office/excel/2006/main">
          <x14:cfRule type="dataBar" id="{46D0A479-DBD6-4740-815F-776362588030}">
            <x14:dataBar minLength="0" maxLength="100" direction="leftToRight">
              <x14:cfvo type="num">
                <xm:f>0</xm:f>
              </x14:cfvo>
              <x14:cfvo type="formula">
                <xm:f>$L$28</xm:f>
              </x14:cfvo>
              <x14:negativeFillColor rgb="FFFF0000"/>
              <x14:axisColor rgb="FF000000"/>
            </x14:dataBar>
          </x14:cfRule>
          <xm:sqref>B28:K28</xm:sqref>
        </x14:conditionalFormatting>
        <x14:conditionalFormatting xmlns:xm="http://schemas.microsoft.com/office/excel/2006/main">
          <x14:cfRule type="dataBar" id="{3E3E8FB6-6D17-4EF6-8488-313BF09C05F1}">
            <x14:dataBar minLength="0" maxLength="100" direction="leftToRight">
              <x14:cfvo type="num">
                <xm:f>0</xm:f>
              </x14:cfvo>
              <x14:cfvo type="formula">
                <xm:f>$Z$17</xm:f>
              </x14:cfvo>
              <x14:negativeFillColor rgb="FFFF0000"/>
              <x14:axisColor rgb="FF000000"/>
            </x14:dataBar>
          </x14:cfRule>
          <xm:sqref>P17:Y17</xm:sqref>
        </x14:conditionalFormatting>
        <x14:conditionalFormatting xmlns:xm="http://schemas.microsoft.com/office/excel/2006/main">
          <x14:cfRule type="dataBar" id="{74609D38-BC3E-4465-9A23-3D3495F248F6}">
            <x14:dataBar minLength="0" maxLength="100" direction="leftToRight">
              <x14:cfvo type="num">
                <xm:f>0</xm:f>
              </x14:cfvo>
              <x14:cfvo type="formula">
                <xm:f>$Z$20</xm:f>
              </x14:cfvo>
              <x14:negativeFillColor rgb="FFFF0000"/>
              <x14:axisColor rgb="FF000000"/>
            </x14:dataBar>
          </x14:cfRule>
          <xm:sqref>P20:Y20</xm:sqref>
        </x14:conditionalFormatting>
        <x14:conditionalFormatting xmlns:xm="http://schemas.microsoft.com/office/excel/2006/main">
          <x14:cfRule type="dataBar" id="{51490F75-823E-4579-9A28-3B587868A651}">
            <x14:dataBar minLength="0" maxLength="100" direction="leftToRight">
              <x14:cfvo type="num">
                <xm:f>0</xm:f>
              </x14:cfvo>
              <x14:cfvo type="formula">
                <xm:f>$Z$25</xm:f>
              </x14:cfvo>
              <x14:negativeFillColor rgb="FFFF0000"/>
              <x14:axisColor rgb="FF000000"/>
            </x14:dataBar>
          </x14:cfRule>
          <xm:sqref>P25:Y25</xm:sqref>
        </x14:conditionalFormatting>
        <x14:conditionalFormatting xmlns:xm="http://schemas.microsoft.com/office/excel/2006/main">
          <x14:cfRule type="dataBar" id="{D37088E2-CE21-4A75-81D6-5E4DBABDF9E9}">
            <x14:dataBar minLength="0" maxLength="100" direction="leftToRight">
              <x14:cfvo type="num">
                <xm:f>0</xm:f>
              </x14:cfvo>
              <x14:cfvo type="formula">
                <xm:f>$Z$28</xm:f>
              </x14:cfvo>
              <x14:negativeFillColor rgb="FFFF0000"/>
              <x14:axisColor rgb="FF000000"/>
            </x14:dataBar>
          </x14:cfRule>
          <xm:sqref>P28:Y28</xm:sqref>
        </x14:conditionalFormatting>
        <x14:conditionalFormatting xmlns:xm="http://schemas.microsoft.com/office/excel/2006/main">
          <x14:cfRule type="dataBar" id="{E96DB3DB-6473-436A-A849-F55D955578FA}">
            <x14:dataBar minLength="0" maxLength="100" direction="leftToRight">
              <x14:cfvo type="num">
                <xm:f>0</xm:f>
              </x14:cfvo>
              <x14:cfvo type="formula">
                <xm:f>$AN$17</xm:f>
              </x14:cfvo>
              <x14:negativeFillColor rgb="FFFF0000"/>
              <x14:axisColor rgb="FF000000"/>
            </x14:dataBar>
          </x14:cfRule>
          <xm:sqref>AD17:AM17</xm:sqref>
        </x14:conditionalFormatting>
        <x14:conditionalFormatting xmlns:xm="http://schemas.microsoft.com/office/excel/2006/main">
          <x14:cfRule type="dataBar" id="{A9123A92-3789-41ED-9FC5-3C4B3092CAFA}">
            <x14:dataBar minLength="0" maxLength="100" direction="leftToRight">
              <x14:cfvo type="num">
                <xm:f>0</xm:f>
              </x14:cfvo>
              <x14:cfvo type="formula">
                <xm:f>$AN$20</xm:f>
              </x14:cfvo>
              <x14:negativeFillColor rgb="FFFF0000"/>
              <x14:axisColor rgb="FF000000"/>
            </x14:dataBar>
          </x14:cfRule>
          <xm:sqref>AD20:AM20</xm:sqref>
        </x14:conditionalFormatting>
        <x14:conditionalFormatting xmlns:xm="http://schemas.microsoft.com/office/excel/2006/main">
          <x14:cfRule type="dataBar" id="{4E8D9E47-BBFB-41C9-91E4-DA7EB73C7A9F}">
            <x14:dataBar minLength="0" maxLength="100" direction="leftToRight">
              <x14:cfvo type="num">
                <xm:f>0</xm:f>
              </x14:cfvo>
              <x14:cfvo type="formula">
                <xm:f>$AN$25</xm:f>
              </x14:cfvo>
              <x14:negativeFillColor rgb="FFFF0000"/>
              <x14:axisColor rgb="FF000000"/>
            </x14:dataBar>
          </x14:cfRule>
          <xm:sqref>AD25:AM25</xm:sqref>
        </x14:conditionalFormatting>
        <x14:conditionalFormatting xmlns:xm="http://schemas.microsoft.com/office/excel/2006/main">
          <x14:cfRule type="dataBar" id="{9AA13B85-FB0E-45EF-9A30-2F858D33D73D}">
            <x14:dataBar minLength="0" maxLength="100" direction="leftToRight">
              <x14:cfvo type="num">
                <xm:f>0</xm:f>
              </x14:cfvo>
              <x14:cfvo type="formula">
                <xm:f>$AN$28</xm:f>
              </x14:cfvo>
              <x14:negativeFillColor rgb="FFFF0000"/>
              <x14:axisColor rgb="FF000000"/>
            </x14:dataBar>
          </x14:cfRule>
          <xm:sqref>AD28:AM28</xm:sqref>
        </x14:conditionalFormatting>
        <x14:conditionalFormatting xmlns:xm="http://schemas.microsoft.com/office/excel/2006/main">
          <x14:cfRule type="dataBar" id="{936390E3-D285-47E1-8290-6FF37E5B5902}">
            <x14:dataBar minLength="0" maxLength="100" direction="leftToRight">
              <x14:cfvo type="num">
                <xm:f>0</xm:f>
              </x14:cfvo>
              <x14:cfvo type="formula">
                <xm:f>$BB$17</xm:f>
              </x14:cfvo>
              <x14:negativeFillColor rgb="FFFF0000"/>
              <x14:axisColor rgb="FF000000"/>
            </x14:dataBar>
          </x14:cfRule>
          <xm:sqref>AR17:BA17</xm:sqref>
        </x14:conditionalFormatting>
        <x14:conditionalFormatting xmlns:xm="http://schemas.microsoft.com/office/excel/2006/main">
          <x14:cfRule type="dataBar" id="{827BD1DD-CE56-4714-8298-1AA259D7150D}">
            <x14:dataBar minLength="0" maxLength="100" direction="leftToRight">
              <x14:cfvo type="num">
                <xm:f>0</xm:f>
              </x14:cfvo>
              <x14:cfvo type="formula">
                <xm:f>$BB$20</xm:f>
              </x14:cfvo>
              <x14:negativeFillColor rgb="FFFF0000"/>
              <x14:axisColor rgb="FF000000"/>
            </x14:dataBar>
          </x14:cfRule>
          <xm:sqref>AR20:BA20</xm:sqref>
        </x14:conditionalFormatting>
        <x14:conditionalFormatting xmlns:xm="http://schemas.microsoft.com/office/excel/2006/main">
          <x14:cfRule type="dataBar" id="{137D2DDD-3628-4904-B479-35BA83D4056F}">
            <x14:dataBar minLength="0" maxLength="100" direction="leftToRight">
              <x14:cfvo type="num">
                <xm:f>0</xm:f>
              </x14:cfvo>
              <x14:cfvo type="formula">
                <xm:f>$BB$25</xm:f>
              </x14:cfvo>
              <x14:negativeFillColor rgb="FFFF0000"/>
              <x14:axisColor rgb="FF000000"/>
            </x14:dataBar>
          </x14:cfRule>
          <xm:sqref>AR25:BA25</xm:sqref>
        </x14:conditionalFormatting>
        <x14:conditionalFormatting xmlns:xm="http://schemas.microsoft.com/office/excel/2006/main">
          <x14:cfRule type="dataBar" id="{FAF0FBBA-36B0-4FAD-AE78-61BC515BF07C}">
            <x14:dataBar minLength="0" maxLength="100" direction="leftToRight">
              <x14:cfvo type="num">
                <xm:f>0</xm:f>
              </x14:cfvo>
              <x14:cfvo type="formula">
                <xm:f>$BB$28</xm:f>
              </x14:cfvo>
              <x14:negativeFillColor rgb="FFFF0000"/>
              <x14:axisColor rgb="FF000000"/>
            </x14:dataBar>
          </x14:cfRule>
          <xm:sqref>AR28:BA28</xm:sqref>
        </x14:conditionalFormatting>
        <x14:conditionalFormatting xmlns:xm="http://schemas.microsoft.com/office/excel/2006/main">
          <x14:cfRule type="dataBar" id="{1E7F072B-2D46-4195-80C5-97A9E16FAD9F}">
            <x14:dataBar minLength="0" maxLength="100" direction="leftToRight">
              <x14:cfvo type="num">
                <xm:f>0</xm:f>
              </x14:cfvo>
              <x14:cfvo type="formula">
                <xm:f>$BP$17</xm:f>
              </x14:cfvo>
              <x14:negativeFillColor rgb="FFFF0000"/>
              <x14:axisColor rgb="FF000000"/>
            </x14:dataBar>
          </x14:cfRule>
          <xm:sqref>BF17:BO17</xm:sqref>
        </x14:conditionalFormatting>
        <x14:conditionalFormatting xmlns:xm="http://schemas.microsoft.com/office/excel/2006/main">
          <x14:cfRule type="dataBar" id="{D8F9DB5C-1C0B-4035-B4CB-99CCCCDC196B}">
            <x14:dataBar minLength="0" maxLength="100" direction="leftToRight">
              <x14:cfvo type="num">
                <xm:f>0</xm:f>
              </x14:cfvo>
              <x14:cfvo type="formula">
                <xm:f>$BP$20</xm:f>
              </x14:cfvo>
              <x14:negativeFillColor rgb="FFFF0000"/>
              <x14:axisColor rgb="FF000000"/>
            </x14:dataBar>
          </x14:cfRule>
          <xm:sqref>BF20:BO20</xm:sqref>
        </x14:conditionalFormatting>
        <x14:conditionalFormatting xmlns:xm="http://schemas.microsoft.com/office/excel/2006/main">
          <x14:cfRule type="dataBar" id="{B9038B53-43A3-491E-ADC9-1DB607CD6454}">
            <x14:dataBar minLength="0" maxLength="100" direction="leftToRight">
              <x14:cfvo type="num">
                <xm:f>0</xm:f>
              </x14:cfvo>
              <x14:cfvo type="formula">
                <xm:f>$BP$25</xm:f>
              </x14:cfvo>
              <x14:negativeFillColor rgb="FFFF0000"/>
              <x14:axisColor rgb="FF000000"/>
            </x14:dataBar>
          </x14:cfRule>
          <xm:sqref>BF25:BO25</xm:sqref>
        </x14:conditionalFormatting>
        <x14:conditionalFormatting xmlns:xm="http://schemas.microsoft.com/office/excel/2006/main">
          <x14:cfRule type="dataBar" id="{1A437CB2-070D-4957-98E9-DA4245230B0A}">
            <x14:dataBar minLength="0" maxLength="100" direction="leftToRight">
              <x14:cfvo type="num">
                <xm:f>0</xm:f>
              </x14:cfvo>
              <x14:cfvo type="formula">
                <xm:f>$BP$28</xm:f>
              </x14:cfvo>
              <x14:negativeFillColor rgb="FFFF0000"/>
              <x14:axisColor rgb="FF000000"/>
            </x14:dataBar>
          </x14:cfRule>
          <xm:sqref>BF28:BO28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showGridLines="0" zoomScaleNormal="100" zoomScaleSheetLayoutView="100" workbookViewId="0">
      <selection activeCell="BE55" sqref="BE55"/>
    </sheetView>
  </sheetViews>
  <sheetFormatPr baseColWidth="10" defaultRowHeight="14.5" outlineLevelCol="1" x14ac:dyDescent="0.35"/>
  <cols>
    <col min="1" max="12" width="3.54296875" customWidth="1" outlineLevel="1"/>
    <col min="13" max="13" width="2.81640625" customWidth="1" outlineLevel="1"/>
    <col min="14" max="14" width="2.81640625" hidden="1" customWidth="1"/>
    <col min="15" max="26" width="3.54296875" customWidth="1" outlineLevel="1"/>
    <col min="27" max="27" width="2.81640625" customWidth="1" outlineLevel="1"/>
    <col min="28" max="28" width="2.81640625" hidden="1" customWidth="1"/>
    <col min="29" max="40" width="3.54296875" customWidth="1" outlineLevel="1"/>
    <col min="41" max="41" width="2.81640625" customWidth="1" outlineLevel="1"/>
    <col min="42" max="42" width="2.81640625" hidden="1" customWidth="1"/>
    <col min="43" max="54" width="3.54296875" customWidth="1" outlineLevel="1"/>
    <col min="55" max="55" width="2.81640625" customWidth="1" outlineLevel="1"/>
    <col min="56" max="56" width="2.81640625" hidden="1" customWidth="1"/>
    <col min="57" max="68" width="3.54296875" customWidth="1" outlineLevel="1"/>
    <col min="69" max="69" width="2.81640625" customWidth="1" outlineLevel="1"/>
    <col min="70" max="70" width="34.26953125" customWidth="1"/>
  </cols>
  <sheetData>
    <row r="1" spans="1:70" x14ac:dyDescent="0.35">
      <c r="A1" s="85" t="s">
        <v>0</v>
      </c>
      <c r="B1" s="86"/>
      <c r="C1" s="86"/>
      <c r="D1" s="87"/>
      <c r="E1" s="87"/>
      <c r="F1" s="87"/>
      <c r="G1" s="87"/>
      <c r="H1" s="87"/>
      <c r="I1" s="87"/>
      <c r="J1" s="87"/>
      <c r="K1" s="87"/>
      <c r="L1" s="88"/>
      <c r="O1" s="85" t="s">
        <v>0</v>
      </c>
      <c r="P1" s="86"/>
      <c r="Q1" s="86"/>
      <c r="R1" s="87"/>
      <c r="S1" s="87"/>
      <c r="T1" s="87"/>
      <c r="U1" s="87"/>
      <c r="V1" s="87"/>
      <c r="W1" s="87"/>
      <c r="X1" s="87"/>
      <c r="Y1" s="87"/>
      <c r="Z1" s="88"/>
      <c r="AC1" s="85" t="s">
        <v>0</v>
      </c>
      <c r="AD1" s="86"/>
      <c r="AE1" s="86"/>
      <c r="AF1" s="87"/>
      <c r="AG1" s="87"/>
      <c r="AH1" s="87"/>
      <c r="AI1" s="87"/>
      <c r="AJ1" s="87"/>
      <c r="AK1" s="87"/>
      <c r="AL1" s="87"/>
      <c r="AM1" s="87"/>
      <c r="AN1" s="88"/>
      <c r="AQ1" s="85" t="s">
        <v>0</v>
      </c>
      <c r="AR1" s="86"/>
      <c r="AS1" s="86"/>
      <c r="AT1" s="87"/>
      <c r="AU1" s="87"/>
      <c r="AV1" s="87"/>
      <c r="AW1" s="87"/>
      <c r="AX1" s="87"/>
      <c r="AY1" s="87"/>
      <c r="AZ1" s="87"/>
      <c r="BA1" s="87"/>
      <c r="BB1" s="88"/>
      <c r="BE1" s="85" t="s">
        <v>0</v>
      </c>
      <c r="BF1" s="86"/>
      <c r="BG1" s="86"/>
      <c r="BH1" s="87"/>
      <c r="BI1" s="87"/>
      <c r="BJ1" s="87"/>
      <c r="BK1" s="87"/>
      <c r="BL1" s="87"/>
      <c r="BM1" s="87"/>
      <c r="BN1" s="87"/>
      <c r="BO1" s="87"/>
      <c r="BP1" s="88"/>
    </row>
    <row r="2" spans="1:70" x14ac:dyDescent="0.35">
      <c r="A2" s="89" t="s">
        <v>1</v>
      </c>
      <c r="B2" s="90"/>
      <c r="C2" s="90"/>
      <c r="D2" s="91"/>
      <c r="E2" s="91"/>
      <c r="F2" s="91"/>
      <c r="G2" s="91"/>
      <c r="H2" s="91"/>
      <c r="I2" s="91"/>
      <c r="J2" s="91"/>
      <c r="K2" s="91"/>
      <c r="L2" s="92"/>
      <c r="O2" s="89" t="s">
        <v>1</v>
      </c>
      <c r="P2" s="90"/>
      <c r="Q2" s="90"/>
      <c r="R2" s="91"/>
      <c r="S2" s="91"/>
      <c r="T2" s="91"/>
      <c r="U2" s="91"/>
      <c r="V2" s="91"/>
      <c r="W2" s="91"/>
      <c r="X2" s="91"/>
      <c r="Y2" s="91"/>
      <c r="Z2" s="92"/>
      <c r="AC2" s="89" t="s">
        <v>1</v>
      </c>
      <c r="AD2" s="90"/>
      <c r="AE2" s="90"/>
      <c r="AF2" s="91"/>
      <c r="AG2" s="91"/>
      <c r="AH2" s="91"/>
      <c r="AI2" s="91"/>
      <c r="AJ2" s="91"/>
      <c r="AK2" s="91"/>
      <c r="AL2" s="91"/>
      <c r="AM2" s="91"/>
      <c r="AN2" s="92"/>
      <c r="AQ2" s="89" t="s">
        <v>1</v>
      </c>
      <c r="AR2" s="90"/>
      <c r="AS2" s="90"/>
      <c r="AT2" s="91"/>
      <c r="AU2" s="91"/>
      <c r="AV2" s="91"/>
      <c r="AW2" s="91"/>
      <c r="AX2" s="91"/>
      <c r="AY2" s="91"/>
      <c r="AZ2" s="91"/>
      <c r="BA2" s="91"/>
      <c r="BB2" s="92"/>
      <c r="BE2" s="89" t="s">
        <v>1</v>
      </c>
      <c r="BF2" s="90"/>
      <c r="BG2" s="90"/>
      <c r="BH2" s="91"/>
      <c r="BI2" s="91"/>
      <c r="BJ2" s="91"/>
      <c r="BK2" s="91"/>
      <c r="BL2" s="91"/>
      <c r="BM2" s="91"/>
      <c r="BN2" s="91"/>
      <c r="BO2" s="91"/>
      <c r="BP2" s="92"/>
      <c r="BR2" s="43" t="s">
        <v>32</v>
      </c>
    </row>
    <row r="3" spans="1:70" x14ac:dyDescent="0.35">
      <c r="A3" s="89" t="s">
        <v>2</v>
      </c>
      <c r="B3" s="90"/>
      <c r="C3" s="90"/>
      <c r="D3" s="91"/>
      <c r="E3" s="91"/>
      <c r="F3" s="91"/>
      <c r="G3" s="91"/>
      <c r="H3" s="91"/>
      <c r="I3" s="91"/>
      <c r="J3" s="91"/>
      <c r="K3" s="91"/>
      <c r="L3" s="92"/>
      <c r="O3" s="89" t="s">
        <v>2</v>
      </c>
      <c r="P3" s="90"/>
      <c r="Q3" s="90"/>
      <c r="R3" s="91"/>
      <c r="S3" s="91"/>
      <c r="T3" s="91"/>
      <c r="U3" s="91"/>
      <c r="V3" s="91"/>
      <c r="W3" s="91"/>
      <c r="X3" s="91"/>
      <c r="Y3" s="91"/>
      <c r="Z3" s="92"/>
      <c r="AC3" s="89" t="s">
        <v>2</v>
      </c>
      <c r="AD3" s="90"/>
      <c r="AE3" s="90"/>
      <c r="AF3" s="91"/>
      <c r="AG3" s="91"/>
      <c r="AH3" s="91"/>
      <c r="AI3" s="91"/>
      <c r="AJ3" s="91"/>
      <c r="AK3" s="91"/>
      <c r="AL3" s="91"/>
      <c r="AM3" s="91"/>
      <c r="AN3" s="92"/>
      <c r="AQ3" s="89" t="s">
        <v>2</v>
      </c>
      <c r="AR3" s="90"/>
      <c r="AS3" s="90"/>
      <c r="AT3" s="91"/>
      <c r="AU3" s="91"/>
      <c r="AV3" s="91"/>
      <c r="AW3" s="91"/>
      <c r="AX3" s="91"/>
      <c r="AY3" s="91"/>
      <c r="AZ3" s="91"/>
      <c r="BA3" s="91"/>
      <c r="BB3" s="92"/>
      <c r="BE3" s="89" t="s">
        <v>2</v>
      </c>
      <c r="BF3" s="90"/>
      <c r="BG3" s="90"/>
      <c r="BH3" s="91"/>
      <c r="BI3" s="91"/>
      <c r="BJ3" s="91"/>
      <c r="BK3" s="91"/>
      <c r="BL3" s="91"/>
      <c r="BM3" s="91"/>
      <c r="BN3" s="91"/>
      <c r="BO3" s="91"/>
      <c r="BP3" s="92"/>
    </row>
    <row r="4" spans="1:70" ht="15" customHeight="1" x14ac:dyDescent="0.35">
      <c r="A4" s="89" t="s">
        <v>48</v>
      </c>
      <c r="B4" s="90"/>
      <c r="C4" s="90"/>
      <c r="D4" s="122"/>
      <c r="E4" s="123"/>
      <c r="F4" s="124"/>
      <c r="G4" s="90" t="s">
        <v>49</v>
      </c>
      <c r="H4" s="90"/>
      <c r="I4" s="90"/>
      <c r="J4" s="93"/>
      <c r="K4" s="94"/>
      <c r="L4" s="95"/>
      <c r="O4" s="89" t="s">
        <v>48</v>
      </c>
      <c r="P4" s="90"/>
      <c r="Q4" s="90"/>
      <c r="R4" s="122"/>
      <c r="S4" s="123"/>
      <c r="T4" s="124"/>
      <c r="U4" s="90" t="s">
        <v>49</v>
      </c>
      <c r="V4" s="90"/>
      <c r="W4" s="90"/>
      <c r="X4" s="93"/>
      <c r="Y4" s="94"/>
      <c r="Z4" s="95"/>
      <c r="AC4" s="89" t="s">
        <v>48</v>
      </c>
      <c r="AD4" s="90"/>
      <c r="AE4" s="90"/>
      <c r="AF4" s="122"/>
      <c r="AG4" s="123"/>
      <c r="AH4" s="124"/>
      <c r="AI4" s="90" t="s">
        <v>49</v>
      </c>
      <c r="AJ4" s="90"/>
      <c r="AK4" s="90"/>
      <c r="AL4" s="93" t="s">
        <v>19</v>
      </c>
      <c r="AM4" s="94"/>
      <c r="AN4" s="95"/>
      <c r="AQ4" s="89" t="s">
        <v>48</v>
      </c>
      <c r="AR4" s="90"/>
      <c r="AS4" s="90"/>
      <c r="AT4" s="122"/>
      <c r="AU4" s="123"/>
      <c r="AV4" s="124"/>
      <c r="AW4" s="90" t="s">
        <v>49</v>
      </c>
      <c r="AX4" s="90"/>
      <c r="AY4" s="90"/>
      <c r="AZ4" s="93"/>
      <c r="BA4" s="94"/>
      <c r="BB4" s="95"/>
      <c r="BE4" s="89" t="s">
        <v>48</v>
      </c>
      <c r="BF4" s="90"/>
      <c r="BG4" s="90"/>
      <c r="BH4" s="122"/>
      <c r="BI4" s="123"/>
      <c r="BJ4" s="124"/>
      <c r="BK4" s="90" t="s">
        <v>49</v>
      </c>
      <c r="BL4" s="90"/>
      <c r="BM4" s="90"/>
      <c r="BN4" s="93"/>
      <c r="BO4" s="94"/>
      <c r="BP4" s="95"/>
      <c r="BR4" s="55" t="s">
        <v>56</v>
      </c>
    </row>
    <row r="5" spans="1:70" x14ac:dyDescent="0.35">
      <c r="A5" s="100" t="s">
        <v>44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3"/>
      <c r="O5" s="100" t="s">
        <v>44</v>
      </c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3"/>
      <c r="AC5" s="100" t="s">
        <v>44</v>
      </c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3"/>
      <c r="AQ5" s="100" t="s">
        <v>44</v>
      </c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3"/>
      <c r="BE5" s="100" t="s">
        <v>44</v>
      </c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3"/>
      <c r="BR5" s="55"/>
    </row>
    <row r="6" spans="1:70" x14ac:dyDescent="0.35">
      <c r="A6" s="104"/>
      <c r="B6" s="105"/>
      <c r="C6" s="4"/>
      <c r="D6" s="21"/>
      <c r="E6" s="34" t="s">
        <v>46</v>
      </c>
      <c r="F6" s="34"/>
      <c r="G6" s="34"/>
      <c r="H6" s="4"/>
      <c r="I6" s="34" t="s">
        <v>47</v>
      </c>
      <c r="J6" s="34"/>
      <c r="K6" s="34"/>
      <c r="L6" s="36"/>
      <c r="O6" s="104"/>
      <c r="P6" s="105"/>
      <c r="R6" s="21"/>
      <c r="S6" s="34" t="s">
        <v>46</v>
      </c>
      <c r="T6" s="34"/>
      <c r="U6" s="34"/>
      <c r="W6" s="34" t="s">
        <v>47</v>
      </c>
      <c r="X6" s="34"/>
      <c r="Y6" s="34"/>
      <c r="Z6" s="36"/>
      <c r="AC6" s="104"/>
      <c r="AD6" s="105"/>
      <c r="AF6" s="21"/>
      <c r="AG6" s="34" t="s">
        <v>46</v>
      </c>
      <c r="AH6" s="34"/>
      <c r="AI6" s="34"/>
      <c r="AK6" s="34" t="s">
        <v>47</v>
      </c>
      <c r="AL6" s="34"/>
      <c r="AM6" s="34"/>
      <c r="AN6" s="36"/>
      <c r="AQ6" s="104"/>
      <c r="AR6" s="105"/>
      <c r="AT6" s="21"/>
      <c r="AU6" s="34" t="s">
        <v>46</v>
      </c>
      <c r="AV6" s="34"/>
      <c r="AW6" s="34"/>
      <c r="AY6" s="34" t="s">
        <v>47</v>
      </c>
      <c r="AZ6" s="34"/>
      <c r="BA6" s="34"/>
      <c r="BB6" s="36"/>
      <c r="BE6" s="104"/>
      <c r="BF6" s="105"/>
      <c r="BH6" s="21"/>
      <c r="BI6" s="34" t="s">
        <v>46</v>
      </c>
      <c r="BJ6" s="34"/>
      <c r="BK6" s="34"/>
      <c r="BM6" s="34" t="s">
        <v>47</v>
      </c>
      <c r="BN6" s="34"/>
      <c r="BO6" s="34"/>
      <c r="BP6" s="36"/>
      <c r="BR6" s="55"/>
    </row>
    <row r="7" spans="1:70" x14ac:dyDescent="0.3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  <c r="O7" s="3"/>
      <c r="P7" s="4"/>
      <c r="Q7" s="4"/>
      <c r="R7" s="4"/>
      <c r="S7" s="4"/>
      <c r="T7" s="4"/>
      <c r="U7" s="4"/>
      <c r="V7" s="4"/>
      <c r="W7" s="4"/>
      <c r="X7" s="4"/>
      <c r="Y7" s="4"/>
      <c r="Z7" s="5"/>
      <c r="AC7" s="3"/>
      <c r="AD7" s="4"/>
      <c r="AE7" s="4"/>
      <c r="AF7" s="4"/>
      <c r="AG7" s="4"/>
      <c r="AH7" s="4"/>
      <c r="AI7" s="4"/>
      <c r="AJ7" s="4"/>
      <c r="AK7" s="4"/>
      <c r="AL7" s="4"/>
      <c r="AM7" s="4"/>
      <c r="AN7" s="5"/>
      <c r="AQ7" s="3"/>
      <c r="AR7" s="4"/>
      <c r="AS7" s="4"/>
      <c r="AT7" s="4"/>
      <c r="AU7" s="4"/>
      <c r="AV7" s="4"/>
      <c r="AW7" s="4"/>
      <c r="AX7" s="4"/>
      <c r="AY7" s="4"/>
      <c r="AZ7" s="4"/>
      <c r="BA7" s="4"/>
      <c r="BB7" s="5"/>
      <c r="BE7" s="3"/>
      <c r="BF7" s="4"/>
      <c r="BG7" s="4"/>
      <c r="BH7" s="4"/>
      <c r="BI7" s="4"/>
      <c r="BJ7" s="4"/>
      <c r="BK7" s="4"/>
      <c r="BL7" s="4"/>
      <c r="BM7" s="4"/>
      <c r="BN7" s="4"/>
      <c r="BO7" s="4"/>
      <c r="BP7" s="5"/>
      <c r="BR7" s="55"/>
    </row>
    <row r="8" spans="1:70" x14ac:dyDescent="0.35">
      <c r="A8" s="59" t="s">
        <v>29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3"/>
      <c r="O8" s="59" t="s">
        <v>29</v>
      </c>
      <c r="P8" s="60"/>
      <c r="Q8" s="60"/>
      <c r="R8" s="60"/>
      <c r="S8" s="60"/>
      <c r="T8" s="60"/>
      <c r="U8" s="60"/>
      <c r="V8" s="60"/>
      <c r="W8" s="60"/>
      <c r="X8" s="60"/>
      <c r="Y8" s="60"/>
      <c r="Z8" s="63"/>
      <c r="AC8" s="59" t="s">
        <v>29</v>
      </c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3"/>
      <c r="AQ8" s="59" t="s">
        <v>29</v>
      </c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3"/>
      <c r="BE8" s="59" t="s">
        <v>29</v>
      </c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3"/>
      <c r="BR8" s="44"/>
    </row>
    <row r="9" spans="1:70" x14ac:dyDescent="0.35">
      <c r="A9" s="3"/>
      <c r="B9" s="4" t="s">
        <v>20</v>
      </c>
      <c r="C9" s="4" t="s">
        <v>21</v>
      </c>
      <c r="D9" s="4" t="s">
        <v>22</v>
      </c>
      <c r="E9" s="4"/>
      <c r="F9" s="4" t="s">
        <v>20</v>
      </c>
      <c r="G9" s="4" t="s">
        <v>21</v>
      </c>
      <c r="H9" s="4" t="s">
        <v>22</v>
      </c>
      <c r="I9" s="4"/>
      <c r="J9" s="4" t="s">
        <v>20</v>
      </c>
      <c r="K9" s="4" t="s">
        <v>21</v>
      </c>
      <c r="L9" s="5" t="s">
        <v>22</v>
      </c>
      <c r="O9" s="3"/>
      <c r="P9" s="4" t="s">
        <v>20</v>
      </c>
      <c r="Q9" s="4" t="s">
        <v>21</v>
      </c>
      <c r="R9" s="4" t="s">
        <v>22</v>
      </c>
      <c r="S9" s="4"/>
      <c r="T9" s="4" t="s">
        <v>20</v>
      </c>
      <c r="U9" s="4" t="s">
        <v>21</v>
      </c>
      <c r="V9" s="4" t="s">
        <v>22</v>
      </c>
      <c r="W9" s="4"/>
      <c r="X9" s="4" t="s">
        <v>20</v>
      </c>
      <c r="Y9" s="4" t="s">
        <v>21</v>
      </c>
      <c r="Z9" s="5" t="s">
        <v>22</v>
      </c>
      <c r="AC9" s="3"/>
      <c r="AD9" s="4" t="s">
        <v>20</v>
      </c>
      <c r="AE9" s="4" t="s">
        <v>21</v>
      </c>
      <c r="AF9" s="4" t="s">
        <v>22</v>
      </c>
      <c r="AG9" s="4"/>
      <c r="AH9" s="4" t="s">
        <v>20</v>
      </c>
      <c r="AI9" s="4" t="s">
        <v>21</v>
      </c>
      <c r="AJ9" s="4" t="s">
        <v>22</v>
      </c>
      <c r="AK9" s="4"/>
      <c r="AL9" s="4" t="s">
        <v>20</v>
      </c>
      <c r="AM9" s="4" t="s">
        <v>21</v>
      </c>
      <c r="AN9" s="5" t="s">
        <v>22</v>
      </c>
      <c r="AQ9" s="3"/>
      <c r="AR9" s="4" t="s">
        <v>20</v>
      </c>
      <c r="AS9" s="4" t="s">
        <v>21</v>
      </c>
      <c r="AT9" s="4" t="s">
        <v>22</v>
      </c>
      <c r="AU9" s="4"/>
      <c r="AV9" s="4" t="s">
        <v>20</v>
      </c>
      <c r="AW9" s="4" t="s">
        <v>21</v>
      </c>
      <c r="AX9" s="4" t="s">
        <v>22</v>
      </c>
      <c r="AY9" s="4"/>
      <c r="AZ9" s="4" t="s">
        <v>20</v>
      </c>
      <c r="BA9" s="4" t="s">
        <v>21</v>
      </c>
      <c r="BB9" s="5" t="s">
        <v>22</v>
      </c>
      <c r="BE9" s="3"/>
      <c r="BF9" s="4" t="s">
        <v>20</v>
      </c>
      <c r="BG9" s="4" t="s">
        <v>21</v>
      </c>
      <c r="BH9" s="4" t="s">
        <v>22</v>
      </c>
      <c r="BI9" s="4"/>
      <c r="BJ9" s="4" t="s">
        <v>20</v>
      </c>
      <c r="BK9" s="4" t="s">
        <v>21</v>
      </c>
      <c r="BL9" s="4" t="s">
        <v>22</v>
      </c>
      <c r="BM9" s="4"/>
      <c r="BN9" s="4" t="s">
        <v>20</v>
      </c>
      <c r="BO9" s="4" t="s">
        <v>21</v>
      </c>
      <c r="BP9" s="5" t="s">
        <v>22</v>
      </c>
    </row>
    <row r="10" spans="1:70" x14ac:dyDescent="0.35">
      <c r="A10" s="14" t="s">
        <v>3</v>
      </c>
      <c r="B10" s="6"/>
      <c r="C10" s="30"/>
      <c r="D10" s="31"/>
      <c r="E10" s="35" t="s">
        <v>6</v>
      </c>
      <c r="F10" s="6"/>
      <c r="G10" s="30"/>
      <c r="H10" s="31"/>
      <c r="I10" s="35" t="s">
        <v>9</v>
      </c>
      <c r="J10" s="6"/>
      <c r="K10" s="30"/>
      <c r="L10" s="32"/>
      <c r="O10" s="14" t="s">
        <v>3</v>
      </c>
      <c r="P10" s="6"/>
      <c r="Q10" s="30"/>
      <c r="R10" s="31"/>
      <c r="S10" s="35" t="s">
        <v>6</v>
      </c>
      <c r="T10" s="6"/>
      <c r="U10" s="30"/>
      <c r="V10" s="31"/>
      <c r="W10" s="35" t="s">
        <v>9</v>
      </c>
      <c r="X10" s="6"/>
      <c r="Y10" s="30"/>
      <c r="Z10" s="32"/>
      <c r="AC10" s="14" t="s">
        <v>3</v>
      </c>
      <c r="AD10" s="6"/>
      <c r="AE10" s="30"/>
      <c r="AF10" s="31"/>
      <c r="AG10" s="35" t="s">
        <v>6</v>
      </c>
      <c r="AH10" s="6"/>
      <c r="AI10" s="30"/>
      <c r="AJ10" s="31"/>
      <c r="AK10" s="35" t="s">
        <v>9</v>
      </c>
      <c r="AL10" s="6"/>
      <c r="AM10" s="30"/>
      <c r="AN10" s="32"/>
      <c r="AQ10" s="14" t="s">
        <v>3</v>
      </c>
      <c r="AR10" s="6"/>
      <c r="AS10" s="30"/>
      <c r="AT10" s="31"/>
      <c r="AU10" s="35" t="s">
        <v>6</v>
      </c>
      <c r="AV10" s="6"/>
      <c r="AW10" s="30"/>
      <c r="AX10" s="31"/>
      <c r="AY10" s="35" t="s">
        <v>9</v>
      </c>
      <c r="AZ10" s="6"/>
      <c r="BA10" s="30"/>
      <c r="BB10" s="32"/>
      <c r="BE10" s="14" t="s">
        <v>3</v>
      </c>
      <c r="BF10" s="6"/>
      <c r="BG10" s="30"/>
      <c r="BH10" s="31"/>
      <c r="BI10" s="35" t="s">
        <v>6</v>
      </c>
      <c r="BJ10" s="6"/>
      <c r="BK10" s="30"/>
      <c r="BL10" s="31"/>
      <c r="BM10" s="35" t="s">
        <v>9</v>
      </c>
      <c r="BN10" s="6"/>
      <c r="BO10" s="30"/>
      <c r="BP10" s="32"/>
      <c r="BR10" s="55" t="s">
        <v>57</v>
      </c>
    </row>
    <row r="11" spans="1:70" x14ac:dyDescent="0.35">
      <c r="A11" s="14" t="s">
        <v>4</v>
      </c>
      <c r="B11" s="6"/>
      <c r="C11" s="30"/>
      <c r="D11" s="31"/>
      <c r="E11" s="35" t="s">
        <v>8</v>
      </c>
      <c r="F11" s="6"/>
      <c r="G11" s="30"/>
      <c r="H11" s="31"/>
      <c r="I11" s="35" t="s">
        <v>10</v>
      </c>
      <c r="J11" s="6"/>
      <c r="K11" s="30"/>
      <c r="L11" s="32"/>
      <c r="O11" s="14" t="s">
        <v>4</v>
      </c>
      <c r="P11" s="6"/>
      <c r="Q11" s="30"/>
      <c r="R11" s="31"/>
      <c r="S11" s="35" t="s">
        <v>8</v>
      </c>
      <c r="T11" s="6"/>
      <c r="U11" s="30"/>
      <c r="V11" s="31"/>
      <c r="W11" s="35" t="s">
        <v>10</v>
      </c>
      <c r="X11" s="6"/>
      <c r="Y11" s="30"/>
      <c r="Z11" s="32"/>
      <c r="AC11" s="14" t="s">
        <v>4</v>
      </c>
      <c r="AD11" s="6"/>
      <c r="AE11" s="30"/>
      <c r="AF11" s="31"/>
      <c r="AG11" s="35" t="s">
        <v>8</v>
      </c>
      <c r="AH11" s="6"/>
      <c r="AI11" s="30"/>
      <c r="AJ11" s="31"/>
      <c r="AK11" s="35" t="s">
        <v>10</v>
      </c>
      <c r="AL11" s="6"/>
      <c r="AM11" s="30"/>
      <c r="AN11" s="32"/>
      <c r="AQ11" s="14" t="s">
        <v>4</v>
      </c>
      <c r="AR11" s="6"/>
      <c r="AS11" s="30"/>
      <c r="AT11" s="31"/>
      <c r="AU11" s="35" t="s">
        <v>8</v>
      </c>
      <c r="AV11" s="6"/>
      <c r="AW11" s="30"/>
      <c r="AX11" s="31"/>
      <c r="AY11" s="35" t="s">
        <v>10</v>
      </c>
      <c r="AZ11" s="6"/>
      <c r="BA11" s="30"/>
      <c r="BB11" s="32"/>
      <c r="BE11" s="14" t="s">
        <v>4</v>
      </c>
      <c r="BF11" s="6"/>
      <c r="BG11" s="30"/>
      <c r="BH11" s="31"/>
      <c r="BI11" s="35" t="s">
        <v>8</v>
      </c>
      <c r="BJ11" s="6"/>
      <c r="BK11" s="30"/>
      <c r="BL11" s="31"/>
      <c r="BM11" s="35" t="s">
        <v>10</v>
      </c>
      <c r="BN11" s="6"/>
      <c r="BO11" s="30"/>
      <c r="BP11" s="32"/>
      <c r="BR11" s="55"/>
    </row>
    <row r="12" spans="1:70" x14ac:dyDescent="0.35">
      <c r="A12" s="14" t="s">
        <v>5</v>
      </c>
      <c r="B12" s="6"/>
      <c r="C12" s="30"/>
      <c r="D12" s="31"/>
      <c r="E12" s="35" t="s">
        <v>7</v>
      </c>
      <c r="F12" s="6"/>
      <c r="G12" s="30"/>
      <c r="H12" s="31"/>
      <c r="I12" s="35" t="s">
        <v>11</v>
      </c>
      <c r="J12" s="19"/>
      <c r="K12" s="2"/>
      <c r="L12" s="20"/>
      <c r="O12" s="14" t="s">
        <v>5</v>
      </c>
      <c r="P12" s="6"/>
      <c r="Q12" s="30"/>
      <c r="R12" s="31"/>
      <c r="S12" s="35" t="s">
        <v>7</v>
      </c>
      <c r="T12" s="6"/>
      <c r="U12" s="30"/>
      <c r="V12" s="31"/>
      <c r="W12" s="35" t="s">
        <v>11</v>
      </c>
      <c r="X12" s="19"/>
      <c r="Y12" s="2"/>
      <c r="Z12" s="20"/>
      <c r="AC12" s="14" t="s">
        <v>5</v>
      </c>
      <c r="AD12" s="6"/>
      <c r="AE12" s="30"/>
      <c r="AF12" s="31"/>
      <c r="AG12" s="35" t="s">
        <v>7</v>
      </c>
      <c r="AH12" s="6"/>
      <c r="AI12" s="30"/>
      <c r="AJ12" s="31"/>
      <c r="AK12" s="35" t="s">
        <v>11</v>
      </c>
      <c r="AL12" s="19"/>
      <c r="AM12" s="2"/>
      <c r="AN12" s="20"/>
      <c r="AQ12" s="14" t="s">
        <v>5</v>
      </c>
      <c r="AR12" s="6"/>
      <c r="AS12" s="30"/>
      <c r="AT12" s="31"/>
      <c r="AU12" s="35" t="s">
        <v>7</v>
      </c>
      <c r="AV12" s="6"/>
      <c r="AW12" s="30"/>
      <c r="AX12" s="31"/>
      <c r="AY12" s="35" t="s">
        <v>11</v>
      </c>
      <c r="AZ12" s="19"/>
      <c r="BA12" s="2"/>
      <c r="BB12" s="20"/>
      <c r="BE12" s="14" t="s">
        <v>5</v>
      </c>
      <c r="BF12" s="6"/>
      <c r="BG12" s="30"/>
      <c r="BH12" s="31"/>
      <c r="BI12" s="35" t="s">
        <v>7</v>
      </c>
      <c r="BJ12" s="6"/>
      <c r="BK12" s="30"/>
      <c r="BL12" s="31"/>
      <c r="BM12" s="35" t="s">
        <v>11</v>
      </c>
      <c r="BN12" s="19"/>
      <c r="BO12" s="2"/>
      <c r="BP12" s="20"/>
      <c r="BR12" s="55"/>
    </row>
    <row r="13" spans="1:70" x14ac:dyDescent="0.35">
      <c r="A13" s="106" t="s">
        <v>39</v>
      </c>
      <c r="B13" s="107"/>
      <c r="C13" s="23"/>
      <c r="D13" s="4"/>
      <c r="E13" s="4"/>
      <c r="F13" s="108" t="s">
        <v>40</v>
      </c>
      <c r="G13" s="108"/>
      <c r="H13" s="108"/>
      <c r="I13" s="109"/>
      <c r="J13" s="110"/>
      <c r="K13" s="110"/>
      <c r="L13" s="111"/>
      <c r="O13" s="106" t="s">
        <v>39</v>
      </c>
      <c r="P13" s="107"/>
      <c r="Q13" s="23"/>
      <c r="R13" s="4"/>
      <c r="S13" s="4"/>
      <c r="T13" s="108" t="s">
        <v>40</v>
      </c>
      <c r="U13" s="108"/>
      <c r="V13" s="108"/>
      <c r="W13" s="109"/>
      <c r="X13" s="110"/>
      <c r="Y13" s="110"/>
      <c r="Z13" s="111"/>
      <c r="AC13" s="106" t="s">
        <v>39</v>
      </c>
      <c r="AD13" s="107"/>
      <c r="AE13" s="23"/>
      <c r="AF13" s="4"/>
      <c r="AG13" s="4"/>
      <c r="AH13" s="108" t="s">
        <v>40</v>
      </c>
      <c r="AI13" s="108"/>
      <c r="AJ13" s="108"/>
      <c r="AK13" s="109"/>
      <c r="AL13" s="110"/>
      <c r="AM13" s="110"/>
      <c r="AN13" s="111"/>
      <c r="AQ13" s="106" t="s">
        <v>39</v>
      </c>
      <c r="AR13" s="107"/>
      <c r="AS13" s="23"/>
      <c r="AT13" s="4"/>
      <c r="AU13" s="4"/>
      <c r="AV13" s="108" t="s">
        <v>40</v>
      </c>
      <c r="AW13" s="108"/>
      <c r="AX13" s="108"/>
      <c r="AY13" s="109"/>
      <c r="AZ13" s="110"/>
      <c r="BA13" s="110"/>
      <c r="BB13" s="111"/>
      <c r="BE13" s="106" t="s">
        <v>39</v>
      </c>
      <c r="BF13" s="107"/>
      <c r="BG13" s="23"/>
      <c r="BH13" s="4"/>
      <c r="BI13" s="4"/>
      <c r="BJ13" s="108" t="s">
        <v>40</v>
      </c>
      <c r="BK13" s="108"/>
      <c r="BL13" s="108"/>
      <c r="BM13" s="109"/>
      <c r="BN13" s="110"/>
      <c r="BO13" s="110"/>
      <c r="BP13" s="111"/>
      <c r="BR13" s="55"/>
    </row>
    <row r="14" spans="1:70" x14ac:dyDescent="0.35">
      <c r="A14" s="3" t="s">
        <v>31</v>
      </c>
      <c r="B14" s="4"/>
      <c r="C14" s="4"/>
      <c r="D14" s="4"/>
      <c r="E14" s="4"/>
      <c r="F14" s="4"/>
      <c r="G14" s="4"/>
      <c r="H14" s="4"/>
      <c r="I14" s="4"/>
      <c r="J14" s="4"/>
      <c r="K14" s="61" t="s">
        <v>28</v>
      </c>
      <c r="L14" s="62"/>
      <c r="O14" s="3" t="s">
        <v>31</v>
      </c>
      <c r="P14" s="4"/>
      <c r="Q14" s="4"/>
      <c r="R14" s="4"/>
      <c r="S14" s="4"/>
      <c r="T14" s="4"/>
      <c r="U14" s="4"/>
      <c r="V14" s="4"/>
      <c r="W14" s="4"/>
      <c r="X14" s="4"/>
      <c r="Y14" s="61" t="s">
        <v>28</v>
      </c>
      <c r="Z14" s="62"/>
      <c r="AC14" s="3" t="s">
        <v>31</v>
      </c>
      <c r="AD14" s="4"/>
      <c r="AE14" s="4"/>
      <c r="AF14" s="4"/>
      <c r="AG14" s="4"/>
      <c r="AH14" s="4"/>
      <c r="AI14" s="4"/>
      <c r="AJ14" s="4"/>
      <c r="AK14" s="4"/>
      <c r="AL14" s="4"/>
      <c r="AM14" s="61" t="s">
        <v>28</v>
      </c>
      <c r="AN14" s="62"/>
      <c r="AQ14" s="3" t="s">
        <v>31</v>
      </c>
      <c r="AR14" s="4"/>
      <c r="AS14" s="4"/>
      <c r="AT14" s="4"/>
      <c r="AU14" s="4"/>
      <c r="AV14" s="4"/>
      <c r="AW14" s="4"/>
      <c r="AX14" s="4"/>
      <c r="AY14" s="4"/>
      <c r="AZ14" s="4"/>
      <c r="BA14" s="61" t="s">
        <v>28</v>
      </c>
      <c r="BB14" s="62"/>
      <c r="BE14" s="3" t="s">
        <v>31</v>
      </c>
      <c r="BF14" s="4"/>
      <c r="BG14" s="4"/>
      <c r="BH14" s="4"/>
      <c r="BI14" s="4"/>
      <c r="BJ14" s="4"/>
      <c r="BK14" s="4"/>
      <c r="BL14" s="4"/>
      <c r="BM14" s="4"/>
      <c r="BN14" s="4"/>
      <c r="BO14" s="61" t="s">
        <v>28</v>
      </c>
      <c r="BP14" s="62"/>
    </row>
    <row r="15" spans="1:70" hidden="1" x14ac:dyDescent="0.35">
      <c r="A15" s="3"/>
      <c r="B15" s="4">
        <v>0</v>
      </c>
      <c r="C15" s="4">
        <f>+B15+$L17/9</f>
        <v>10</v>
      </c>
      <c r="D15" s="4">
        <f t="shared" ref="D15:K15" si="0">+C15+$L17/9</f>
        <v>20</v>
      </c>
      <c r="E15" s="4">
        <f t="shared" si="0"/>
        <v>30</v>
      </c>
      <c r="F15" s="4">
        <f t="shared" si="0"/>
        <v>40</v>
      </c>
      <c r="G15" s="4">
        <f t="shared" si="0"/>
        <v>50</v>
      </c>
      <c r="H15" s="4">
        <f t="shared" si="0"/>
        <v>60</v>
      </c>
      <c r="I15" s="4">
        <f t="shared" si="0"/>
        <v>70</v>
      </c>
      <c r="J15" s="4">
        <f t="shared" si="0"/>
        <v>80</v>
      </c>
      <c r="K15" s="4">
        <f t="shared" si="0"/>
        <v>90</v>
      </c>
      <c r="L15" s="5"/>
      <c r="O15" s="3"/>
      <c r="P15" s="4">
        <v>0</v>
      </c>
      <c r="Q15" s="4">
        <f>+P15+$Z17/9</f>
        <v>10</v>
      </c>
      <c r="R15" s="4">
        <f t="shared" ref="R15:Y15" si="1">+Q15+$Z17/9</f>
        <v>20</v>
      </c>
      <c r="S15" s="4">
        <f t="shared" si="1"/>
        <v>30</v>
      </c>
      <c r="T15" s="4">
        <f t="shared" si="1"/>
        <v>40</v>
      </c>
      <c r="U15" s="4">
        <f t="shared" si="1"/>
        <v>50</v>
      </c>
      <c r="V15" s="4">
        <f t="shared" si="1"/>
        <v>60</v>
      </c>
      <c r="W15" s="4">
        <f t="shared" si="1"/>
        <v>70</v>
      </c>
      <c r="X15" s="4">
        <f t="shared" si="1"/>
        <v>80</v>
      </c>
      <c r="Y15" s="4">
        <f t="shared" si="1"/>
        <v>90</v>
      </c>
      <c r="Z15" s="5"/>
      <c r="AC15" s="3"/>
      <c r="AD15" s="4">
        <v>0</v>
      </c>
      <c r="AE15" s="4">
        <f>+AD15+$AN17/9</f>
        <v>10</v>
      </c>
      <c r="AF15" s="4">
        <f t="shared" ref="AF15:AM15" si="2">+AE15+$AN17/9</f>
        <v>20</v>
      </c>
      <c r="AG15" s="4">
        <f t="shared" si="2"/>
        <v>30</v>
      </c>
      <c r="AH15" s="4">
        <f t="shared" si="2"/>
        <v>40</v>
      </c>
      <c r="AI15" s="4">
        <f t="shared" si="2"/>
        <v>50</v>
      </c>
      <c r="AJ15" s="4">
        <f t="shared" si="2"/>
        <v>60</v>
      </c>
      <c r="AK15" s="4">
        <f t="shared" si="2"/>
        <v>70</v>
      </c>
      <c r="AL15" s="4">
        <f t="shared" si="2"/>
        <v>80</v>
      </c>
      <c r="AM15" s="4">
        <f t="shared" si="2"/>
        <v>90</v>
      </c>
      <c r="AN15" s="5"/>
      <c r="AQ15" s="3"/>
      <c r="AR15" s="4">
        <v>0</v>
      </c>
      <c r="AS15" s="4">
        <f>+AR15+$BB17/9</f>
        <v>10</v>
      </c>
      <c r="AT15" s="4">
        <f t="shared" ref="AT15:BA15" si="3">+AS15+$BB17/9</f>
        <v>20</v>
      </c>
      <c r="AU15" s="4">
        <f t="shared" si="3"/>
        <v>30</v>
      </c>
      <c r="AV15" s="4">
        <f t="shared" si="3"/>
        <v>40</v>
      </c>
      <c r="AW15" s="4">
        <f t="shared" si="3"/>
        <v>50</v>
      </c>
      <c r="AX15" s="4">
        <f t="shared" si="3"/>
        <v>60</v>
      </c>
      <c r="AY15" s="4">
        <f t="shared" si="3"/>
        <v>70</v>
      </c>
      <c r="AZ15" s="4">
        <f t="shared" si="3"/>
        <v>80</v>
      </c>
      <c r="BA15" s="4">
        <f t="shared" si="3"/>
        <v>90</v>
      </c>
      <c r="BB15" s="5"/>
      <c r="BE15" s="3"/>
      <c r="BF15" s="4">
        <v>0</v>
      </c>
      <c r="BG15" s="4">
        <f>+BF15+$BB17/9</f>
        <v>10</v>
      </c>
      <c r="BH15" s="4">
        <f t="shared" ref="BH15" si="4">+BG15+$BB17/9</f>
        <v>20</v>
      </c>
      <c r="BI15" s="4">
        <f t="shared" ref="BI15" si="5">+BH15+$BB17/9</f>
        <v>30</v>
      </c>
      <c r="BJ15" s="4">
        <f t="shared" ref="BJ15" si="6">+BI15+$BB17/9</f>
        <v>40</v>
      </c>
      <c r="BK15" s="4">
        <f t="shared" ref="BK15" si="7">+BJ15+$BB17/9</f>
        <v>50</v>
      </c>
      <c r="BL15" s="4">
        <f t="shared" ref="BL15" si="8">+BK15+$BB17/9</f>
        <v>60</v>
      </c>
      <c r="BM15" s="4">
        <f t="shared" ref="BM15" si="9">+BL15+$BB17/9</f>
        <v>70</v>
      </c>
      <c r="BN15" s="4">
        <f t="shared" ref="BN15" si="10">+BM15+$BB17/9</f>
        <v>80</v>
      </c>
      <c r="BO15" s="4">
        <f t="shared" ref="BO15" si="11">+BN15+$BB17/9</f>
        <v>90</v>
      </c>
      <c r="BP15" s="5"/>
    </row>
    <row r="16" spans="1:70" x14ac:dyDescent="0.35">
      <c r="A16" s="59" t="s">
        <v>15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3"/>
      <c r="O16" s="59" t="s">
        <v>15</v>
      </c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3"/>
      <c r="AC16" s="59" t="s">
        <v>15</v>
      </c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3"/>
      <c r="AQ16" s="59" t="s">
        <v>15</v>
      </c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3"/>
      <c r="BE16" s="59" t="s">
        <v>15</v>
      </c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3"/>
    </row>
    <row r="17" spans="1:68" x14ac:dyDescent="0.35">
      <c r="A17" s="26"/>
      <c r="B17" s="27" t="str">
        <f>IF($A17&gt;B15,"X","")</f>
        <v/>
      </c>
      <c r="C17" s="28" t="str">
        <f t="shared" ref="C17:K17" si="12">IF($A17&gt;=C15,"X","")</f>
        <v/>
      </c>
      <c r="D17" s="28" t="str">
        <f t="shared" si="12"/>
        <v/>
      </c>
      <c r="E17" s="28" t="str">
        <f t="shared" si="12"/>
        <v/>
      </c>
      <c r="F17" s="28" t="str">
        <f t="shared" si="12"/>
        <v/>
      </c>
      <c r="G17" s="28" t="str">
        <f t="shared" si="12"/>
        <v/>
      </c>
      <c r="H17" s="28" t="str">
        <f t="shared" si="12"/>
        <v/>
      </c>
      <c r="I17" s="28" t="str">
        <f t="shared" si="12"/>
        <v/>
      </c>
      <c r="J17" s="28" t="str">
        <f t="shared" si="12"/>
        <v/>
      </c>
      <c r="K17" s="29" t="str">
        <f t="shared" si="12"/>
        <v/>
      </c>
      <c r="L17" s="7">
        <f>3*6*5</f>
        <v>90</v>
      </c>
      <c r="O17" s="8"/>
      <c r="P17" s="27" t="str">
        <f>IF($O17&gt;P15,"X","")</f>
        <v/>
      </c>
      <c r="Q17" s="28" t="str">
        <f>IF($O17&gt;=Q15,"X","")</f>
        <v/>
      </c>
      <c r="R17" s="28" t="str">
        <f t="shared" ref="R17:Y17" si="13">IF($O17&gt;=R15,"X","")</f>
        <v/>
      </c>
      <c r="S17" s="28" t="str">
        <f t="shared" si="13"/>
        <v/>
      </c>
      <c r="T17" s="28" t="str">
        <f t="shared" si="13"/>
        <v/>
      </c>
      <c r="U17" s="28" t="str">
        <f t="shared" si="13"/>
        <v/>
      </c>
      <c r="V17" s="28" t="str">
        <f t="shared" si="13"/>
        <v/>
      </c>
      <c r="W17" s="28" t="str">
        <f t="shared" si="13"/>
        <v/>
      </c>
      <c r="X17" s="28" t="str">
        <f t="shared" si="13"/>
        <v/>
      </c>
      <c r="Y17" s="29" t="str">
        <f t="shared" si="13"/>
        <v/>
      </c>
      <c r="Z17" s="52">
        <f>3*6*5</f>
        <v>90</v>
      </c>
      <c r="AC17" s="8"/>
      <c r="AD17" s="27" t="str">
        <f>IF($AC17&gt;AD15,"X","")</f>
        <v/>
      </c>
      <c r="AE17" s="28" t="str">
        <f>IF($AC17&gt;=AE15,"X","")</f>
        <v/>
      </c>
      <c r="AF17" s="28" t="str">
        <f t="shared" ref="AF17:AM17" si="14">IF($AC17&gt;=AF15,"X","")</f>
        <v/>
      </c>
      <c r="AG17" s="28" t="str">
        <f t="shared" si="14"/>
        <v/>
      </c>
      <c r="AH17" s="28" t="str">
        <f t="shared" si="14"/>
        <v/>
      </c>
      <c r="AI17" s="28" t="str">
        <f t="shared" si="14"/>
        <v/>
      </c>
      <c r="AJ17" s="28" t="str">
        <f t="shared" si="14"/>
        <v/>
      </c>
      <c r="AK17" s="28" t="str">
        <f t="shared" si="14"/>
        <v/>
      </c>
      <c r="AL17" s="28" t="str">
        <f t="shared" si="14"/>
        <v/>
      </c>
      <c r="AM17" s="29" t="str">
        <f t="shared" si="14"/>
        <v/>
      </c>
      <c r="AN17" s="52">
        <f>3*6*5</f>
        <v>90</v>
      </c>
      <c r="AQ17" s="8"/>
      <c r="AR17" s="27" t="str">
        <f>IF($AQ17&gt;AR15,"X","")</f>
        <v/>
      </c>
      <c r="AS17" s="28" t="str">
        <f>IF($AQ17&gt;=AS15,"X","")</f>
        <v/>
      </c>
      <c r="AT17" s="28" t="str">
        <f t="shared" ref="AT17:BA17" si="15">IF($AQ17&gt;=AT15,"X","")</f>
        <v/>
      </c>
      <c r="AU17" s="28" t="str">
        <f t="shared" si="15"/>
        <v/>
      </c>
      <c r="AV17" s="28" t="str">
        <f t="shared" si="15"/>
        <v/>
      </c>
      <c r="AW17" s="28" t="str">
        <f t="shared" si="15"/>
        <v/>
      </c>
      <c r="AX17" s="28" t="str">
        <f t="shared" si="15"/>
        <v/>
      </c>
      <c r="AY17" s="28" t="str">
        <f t="shared" si="15"/>
        <v/>
      </c>
      <c r="AZ17" s="28" t="str">
        <f t="shared" si="15"/>
        <v/>
      </c>
      <c r="BA17" s="29" t="str">
        <f t="shared" si="15"/>
        <v/>
      </c>
      <c r="BB17" s="52">
        <f>3*6*5</f>
        <v>90</v>
      </c>
      <c r="BE17" s="8"/>
      <c r="BF17" s="27" t="str">
        <f>IF($BE17&gt;BF15,"X","")</f>
        <v/>
      </c>
      <c r="BG17" s="28" t="str">
        <f t="shared" ref="BG17:BO17" si="16">IF($BE17&gt;BG15,"X","")</f>
        <v/>
      </c>
      <c r="BH17" s="28" t="str">
        <f t="shared" si="16"/>
        <v/>
      </c>
      <c r="BI17" s="28" t="str">
        <f t="shared" si="16"/>
        <v/>
      </c>
      <c r="BJ17" s="28" t="str">
        <f t="shared" si="16"/>
        <v/>
      </c>
      <c r="BK17" s="28" t="str">
        <f t="shared" si="16"/>
        <v/>
      </c>
      <c r="BL17" s="28" t="str">
        <f t="shared" si="16"/>
        <v/>
      </c>
      <c r="BM17" s="28" t="str">
        <f t="shared" si="16"/>
        <v/>
      </c>
      <c r="BN17" s="28" t="str">
        <f t="shared" si="16"/>
        <v/>
      </c>
      <c r="BO17" s="29" t="str">
        <f t="shared" si="16"/>
        <v/>
      </c>
      <c r="BP17" s="52">
        <f>3*6*5</f>
        <v>90</v>
      </c>
    </row>
    <row r="18" spans="1:68" ht="15" hidden="1" customHeight="1" x14ac:dyDescent="0.35">
      <c r="A18" s="8"/>
      <c r="B18" s="25">
        <v>0</v>
      </c>
      <c r="C18" s="25">
        <f>+B18+$L20/9</f>
        <v>0</v>
      </c>
      <c r="D18" s="25">
        <f t="shared" ref="D18:K18" si="17">+C18+$L20/9</f>
        <v>0</v>
      </c>
      <c r="E18" s="25">
        <f t="shared" si="17"/>
        <v>0</v>
      </c>
      <c r="F18" s="25">
        <f t="shared" si="17"/>
        <v>0</v>
      </c>
      <c r="G18" s="25">
        <f t="shared" si="17"/>
        <v>0</v>
      </c>
      <c r="H18" s="25">
        <f t="shared" si="17"/>
        <v>0</v>
      </c>
      <c r="I18" s="25">
        <f t="shared" si="17"/>
        <v>0</v>
      </c>
      <c r="J18" s="25">
        <f t="shared" si="17"/>
        <v>0</v>
      </c>
      <c r="K18" s="25">
        <f t="shared" si="17"/>
        <v>0</v>
      </c>
      <c r="L18" s="33"/>
      <c r="O18" s="8"/>
      <c r="P18" s="25">
        <v>0</v>
      </c>
      <c r="Q18" s="25">
        <f>+P18+$Z20/9</f>
        <v>0</v>
      </c>
      <c r="R18" s="25">
        <f t="shared" ref="R18:Y18" si="18">+Q18+$Z20/9</f>
        <v>0</v>
      </c>
      <c r="S18" s="25">
        <f t="shared" si="18"/>
        <v>0</v>
      </c>
      <c r="T18" s="25">
        <f t="shared" si="18"/>
        <v>0</v>
      </c>
      <c r="U18" s="25">
        <f t="shared" si="18"/>
        <v>0</v>
      </c>
      <c r="V18" s="25">
        <f t="shared" si="18"/>
        <v>0</v>
      </c>
      <c r="W18" s="25">
        <f t="shared" si="18"/>
        <v>0</v>
      </c>
      <c r="X18" s="25">
        <f t="shared" si="18"/>
        <v>0</v>
      </c>
      <c r="Y18" s="25">
        <f t="shared" si="18"/>
        <v>0</v>
      </c>
      <c r="Z18" s="9"/>
      <c r="AC18" s="8"/>
      <c r="AD18" s="25">
        <v>0</v>
      </c>
      <c r="AE18" s="25">
        <f>+AD18+$AN20/9</f>
        <v>0</v>
      </c>
      <c r="AF18" s="25">
        <f t="shared" ref="AF18:AM18" si="19">+AE18+$AN20/9</f>
        <v>0</v>
      </c>
      <c r="AG18" s="25">
        <f t="shared" si="19"/>
        <v>0</v>
      </c>
      <c r="AH18" s="25">
        <f t="shared" si="19"/>
        <v>0</v>
      </c>
      <c r="AI18" s="25">
        <f t="shared" si="19"/>
        <v>0</v>
      </c>
      <c r="AJ18" s="25">
        <f t="shared" si="19"/>
        <v>0</v>
      </c>
      <c r="AK18" s="25">
        <f t="shared" si="19"/>
        <v>0</v>
      </c>
      <c r="AL18" s="25">
        <f t="shared" si="19"/>
        <v>0</v>
      </c>
      <c r="AM18" s="25">
        <f t="shared" si="19"/>
        <v>0</v>
      </c>
      <c r="AN18" s="9"/>
      <c r="AQ18" s="8"/>
      <c r="AR18" s="25">
        <v>0</v>
      </c>
      <c r="AS18" s="25">
        <f>+AR18+$BB20/9</f>
        <v>0</v>
      </c>
      <c r="AT18" s="25">
        <f t="shared" ref="AT18:BA18" si="20">+AS18+$BB20/9</f>
        <v>0</v>
      </c>
      <c r="AU18" s="25">
        <f t="shared" si="20"/>
        <v>0</v>
      </c>
      <c r="AV18" s="25">
        <f t="shared" si="20"/>
        <v>0</v>
      </c>
      <c r="AW18" s="25">
        <f t="shared" si="20"/>
        <v>0</v>
      </c>
      <c r="AX18" s="25">
        <f t="shared" si="20"/>
        <v>0</v>
      </c>
      <c r="AY18" s="25">
        <f t="shared" si="20"/>
        <v>0</v>
      </c>
      <c r="AZ18" s="25">
        <f t="shared" si="20"/>
        <v>0</v>
      </c>
      <c r="BA18" s="25">
        <f t="shared" si="20"/>
        <v>0</v>
      </c>
      <c r="BB18" s="9"/>
      <c r="BE18" s="8"/>
      <c r="BF18" s="25">
        <v>0</v>
      </c>
      <c r="BG18" s="25">
        <f>+BF18+$BB20/9</f>
        <v>0</v>
      </c>
      <c r="BH18" s="25">
        <f t="shared" ref="BH18" si="21">+BG18+$BB20/9</f>
        <v>0</v>
      </c>
      <c r="BI18" s="25">
        <f t="shared" ref="BI18" si="22">+BH18+$BB20/9</f>
        <v>0</v>
      </c>
      <c r="BJ18" s="25">
        <f t="shared" ref="BJ18" si="23">+BI18+$BB20/9</f>
        <v>0</v>
      </c>
      <c r="BK18" s="25">
        <f t="shared" ref="BK18" si="24">+BJ18+$BB20/9</f>
        <v>0</v>
      </c>
      <c r="BL18" s="25">
        <f t="shared" ref="BL18" si="25">+BK18+$BB20/9</f>
        <v>0</v>
      </c>
      <c r="BM18" s="25">
        <f t="shared" ref="BM18" si="26">+BL18+$BB20/9</f>
        <v>0</v>
      </c>
      <c r="BN18" s="25">
        <f t="shared" ref="BN18" si="27">+BM18+$BB20/9</f>
        <v>0</v>
      </c>
      <c r="BO18" s="25">
        <f t="shared" ref="BO18" si="28">+BN18+$BB20/9</f>
        <v>0</v>
      </c>
      <c r="BP18" s="9"/>
    </row>
    <row r="19" spans="1:68" x14ac:dyDescent="0.35">
      <c r="A19" s="59" t="s">
        <v>12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3"/>
      <c r="O19" s="59" t="s">
        <v>12</v>
      </c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3"/>
      <c r="AC19" s="59" t="s">
        <v>12</v>
      </c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3"/>
      <c r="AQ19" s="59" t="s">
        <v>12</v>
      </c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3"/>
      <c r="BE19" s="59" t="s">
        <v>12</v>
      </c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3"/>
    </row>
    <row r="20" spans="1:68" x14ac:dyDescent="0.35">
      <c r="A20" s="26"/>
      <c r="B20" s="27" t="str">
        <f>IF($A20&gt;B18,"X","")</f>
        <v/>
      </c>
      <c r="C20" s="28" t="str">
        <f t="shared" ref="C20:K20" si="29">IF($A20&gt;C18,"X","")</f>
        <v/>
      </c>
      <c r="D20" s="28" t="str">
        <f t="shared" si="29"/>
        <v/>
      </c>
      <c r="E20" s="28" t="str">
        <f t="shared" si="29"/>
        <v/>
      </c>
      <c r="F20" s="28" t="str">
        <f t="shared" si="29"/>
        <v/>
      </c>
      <c r="G20" s="28" t="str">
        <f t="shared" si="29"/>
        <v/>
      </c>
      <c r="H20" s="28" t="str">
        <f t="shared" si="29"/>
        <v/>
      </c>
      <c r="I20" s="28" t="str">
        <f t="shared" si="29"/>
        <v/>
      </c>
      <c r="J20" s="28" t="str">
        <f t="shared" si="29"/>
        <v/>
      </c>
      <c r="K20" s="29" t="str">
        <f t="shared" si="29"/>
        <v/>
      </c>
      <c r="L20" s="39"/>
      <c r="O20" s="8"/>
      <c r="P20" s="27" t="str">
        <f>IF($O20&gt;P18,"X","")</f>
        <v/>
      </c>
      <c r="Q20" s="28" t="str">
        <f t="shared" ref="Q20:Y20" si="30">IF($O20&gt;Q18,"X","")</f>
        <v/>
      </c>
      <c r="R20" s="28" t="str">
        <f t="shared" si="30"/>
        <v/>
      </c>
      <c r="S20" s="28" t="str">
        <f t="shared" si="30"/>
        <v/>
      </c>
      <c r="T20" s="28" t="str">
        <f t="shared" si="30"/>
        <v/>
      </c>
      <c r="U20" s="28" t="str">
        <f t="shared" si="30"/>
        <v/>
      </c>
      <c r="V20" s="28" t="str">
        <f t="shared" si="30"/>
        <v/>
      </c>
      <c r="W20" s="28" t="str">
        <f t="shared" si="30"/>
        <v/>
      </c>
      <c r="X20" s="28" t="str">
        <f t="shared" si="30"/>
        <v/>
      </c>
      <c r="Y20" s="29" t="str">
        <f t="shared" si="30"/>
        <v/>
      </c>
      <c r="Z20" s="39"/>
      <c r="AC20" s="8"/>
      <c r="AD20" s="27" t="str">
        <f>IF($AC20&gt;AD18,"X","")</f>
        <v/>
      </c>
      <c r="AE20" s="28" t="str">
        <f t="shared" ref="AE20:AM20" si="31">IF($AC20&gt;AE18,"X","")</f>
        <v/>
      </c>
      <c r="AF20" s="28" t="str">
        <f t="shared" si="31"/>
        <v/>
      </c>
      <c r="AG20" s="28" t="str">
        <f t="shared" si="31"/>
        <v/>
      </c>
      <c r="AH20" s="28" t="str">
        <f t="shared" si="31"/>
        <v/>
      </c>
      <c r="AI20" s="28" t="str">
        <f t="shared" si="31"/>
        <v/>
      </c>
      <c r="AJ20" s="28" t="str">
        <f t="shared" si="31"/>
        <v/>
      </c>
      <c r="AK20" s="28" t="str">
        <f t="shared" si="31"/>
        <v/>
      </c>
      <c r="AL20" s="28" t="str">
        <f t="shared" si="31"/>
        <v/>
      </c>
      <c r="AM20" s="29" t="str">
        <f t="shared" si="31"/>
        <v/>
      </c>
      <c r="AN20" s="39"/>
      <c r="AQ20" s="8"/>
      <c r="AR20" s="27" t="str">
        <f>IF($AQ20&gt;AR18,"X","")</f>
        <v/>
      </c>
      <c r="AS20" s="28" t="str">
        <f t="shared" ref="AS20:BA20" si="32">IF($AQ20&gt;AS18,"X","")</f>
        <v/>
      </c>
      <c r="AT20" s="28" t="str">
        <f t="shared" si="32"/>
        <v/>
      </c>
      <c r="AU20" s="28" t="str">
        <f t="shared" si="32"/>
        <v/>
      </c>
      <c r="AV20" s="28" t="str">
        <f t="shared" si="32"/>
        <v/>
      </c>
      <c r="AW20" s="28" t="str">
        <f t="shared" si="32"/>
        <v/>
      </c>
      <c r="AX20" s="28" t="str">
        <f t="shared" si="32"/>
        <v/>
      </c>
      <c r="AY20" s="28" t="str">
        <f t="shared" si="32"/>
        <v/>
      </c>
      <c r="AZ20" s="28" t="str">
        <f t="shared" si="32"/>
        <v/>
      </c>
      <c r="BA20" s="29" t="str">
        <f t="shared" si="32"/>
        <v/>
      </c>
      <c r="BB20" s="39"/>
      <c r="BE20" s="8"/>
      <c r="BF20" s="27" t="str">
        <f>IF($BE20&gt;BF18,"X","")</f>
        <v/>
      </c>
      <c r="BG20" s="28" t="str">
        <f t="shared" ref="BG20:BO20" si="33">IF($BE20&gt;BG18,"X","")</f>
        <v/>
      </c>
      <c r="BH20" s="28" t="str">
        <f t="shared" si="33"/>
        <v/>
      </c>
      <c r="BI20" s="28" t="str">
        <f t="shared" si="33"/>
        <v/>
      </c>
      <c r="BJ20" s="28" t="str">
        <f t="shared" si="33"/>
        <v/>
      </c>
      <c r="BK20" s="28" t="str">
        <f t="shared" si="33"/>
        <v/>
      </c>
      <c r="BL20" s="28" t="str">
        <f t="shared" si="33"/>
        <v/>
      </c>
      <c r="BM20" s="28" t="str">
        <f t="shared" si="33"/>
        <v/>
      </c>
      <c r="BN20" s="28" t="str">
        <f t="shared" si="33"/>
        <v/>
      </c>
      <c r="BO20" s="29" t="str">
        <f t="shared" si="33"/>
        <v/>
      </c>
      <c r="BP20" s="39"/>
    </row>
    <row r="21" spans="1:68" x14ac:dyDescent="0.35">
      <c r="A21" s="8"/>
      <c r="B21" s="56" t="s">
        <v>25</v>
      </c>
      <c r="C21" s="57"/>
      <c r="D21" s="57"/>
      <c r="E21" s="57"/>
      <c r="F21" s="57"/>
      <c r="G21" s="4"/>
      <c r="H21" s="4"/>
      <c r="I21" s="4"/>
      <c r="J21" s="4"/>
      <c r="K21" s="4"/>
      <c r="L21" s="5"/>
      <c r="O21" s="8"/>
      <c r="P21" s="56" t="s">
        <v>25</v>
      </c>
      <c r="Q21" s="57"/>
      <c r="R21" s="57"/>
      <c r="S21" s="57"/>
      <c r="T21" s="57"/>
      <c r="U21" s="4"/>
      <c r="V21" s="4"/>
      <c r="W21" s="4"/>
      <c r="X21" s="4"/>
      <c r="Y21" s="4"/>
      <c r="Z21" s="5"/>
      <c r="AC21" s="8"/>
      <c r="AD21" s="56" t="s">
        <v>25</v>
      </c>
      <c r="AE21" s="57"/>
      <c r="AF21" s="57"/>
      <c r="AG21" s="57"/>
      <c r="AH21" s="57"/>
      <c r="AI21" s="4"/>
      <c r="AJ21" s="4"/>
      <c r="AK21" s="4"/>
      <c r="AL21" s="4"/>
      <c r="AM21" s="4"/>
      <c r="AN21" s="5"/>
      <c r="AQ21" s="8"/>
      <c r="AR21" s="56" t="s">
        <v>25</v>
      </c>
      <c r="AS21" s="57"/>
      <c r="AT21" s="57"/>
      <c r="AU21" s="57"/>
      <c r="AV21" s="57"/>
      <c r="AW21" s="4"/>
      <c r="AX21" s="4"/>
      <c r="AY21" s="4"/>
      <c r="AZ21" s="4"/>
      <c r="BA21" s="4"/>
      <c r="BB21" s="5"/>
      <c r="BE21" s="8"/>
      <c r="BF21" s="56" t="s">
        <v>25</v>
      </c>
      <c r="BG21" s="57"/>
      <c r="BH21" s="57"/>
      <c r="BI21" s="57"/>
      <c r="BJ21" s="57"/>
      <c r="BK21" s="4"/>
      <c r="BL21" s="4"/>
      <c r="BM21" s="4"/>
      <c r="BN21" s="4"/>
      <c r="BO21" s="4"/>
      <c r="BP21" s="5"/>
    </row>
    <row r="22" spans="1:68" x14ac:dyDescent="0.35">
      <c r="A22" s="10"/>
      <c r="B22" s="56" t="s">
        <v>26</v>
      </c>
      <c r="C22" s="57"/>
      <c r="D22" s="57"/>
      <c r="E22" s="57"/>
      <c r="F22" s="57"/>
      <c r="G22" s="2"/>
      <c r="H22" s="56" t="s">
        <v>27</v>
      </c>
      <c r="I22" s="57"/>
      <c r="J22" s="57"/>
      <c r="K22" s="57"/>
      <c r="L22" s="58"/>
      <c r="O22" s="10"/>
      <c r="P22" s="56" t="s">
        <v>26</v>
      </c>
      <c r="Q22" s="57"/>
      <c r="R22" s="57"/>
      <c r="S22" s="57"/>
      <c r="T22" s="57"/>
      <c r="U22" s="2"/>
      <c r="V22" s="56" t="s">
        <v>27</v>
      </c>
      <c r="W22" s="57"/>
      <c r="X22" s="57"/>
      <c r="Y22" s="57"/>
      <c r="Z22" s="58"/>
      <c r="AC22" s="10"/>
      <c r="AD22" s="56" t="s">
        <v>26</v>
      </c>
      <c r="AE22" s="57"/>
      <c r="AF22" s="57"/>
      <c r="AG22" s="57"/>
      <c r="AH22" s="57"/>
      <c r="AI22" s="2"/>
      <c r="AJ22" s="56" t="s">
        <v>27</v>
      </c>
      <c r="AK22" s="57"/>
      <c r="AL22" s="57"/>
      <c r="AM22" s="57"/>
      <c r="AN22" s="58"/>
      <c r="AQ22" s="10"/>
      <c r="AR22" s="56" t="s">
        <v>26</v>
      </c>
      <c r="AS22" s="57"/>
      <c r="AT22" s="57"/>
      <c r="AU22" s="57"/>
      <c r="AV22" s="57"/>
      <c r="AW22" s="2"/>
      <c r="AX22" s="56" t="s">
        <v>27</v>
      </c>
      <c r="AY22" s="57"/>
      <c r="AZ22" s="57"/>
      <c r="BA22" s="57"/>
      <c r="BB22" s="58"/>
      <c r="BE22" s="10"/>
      <c r="BF22" s="56" t="s">
        <v>26</v>
      </c>
      <c r="BG22" s="57"/>
      <c r="BH22" s="57"/>
      <c r="BI22" s="57"/>
      <c r="BJ22" s="57"/>
      <c r="BK22" s="2"/>
      <c r="BL22" s="56" t="s">
        <v>27</v>
      </c>
      <c r="BM22" s="57"/>
      <c r="BN22" s="57"/>
      <c r="BO22" s="57"/>
      <c r="BP22" s="58"/>
    </row>
    <row r="23" spans="1:68" ht="15" hidden="1" customHeight="1" x14ac:dyDescent="0.35">
      <c r="A23" s="10"/>
      <c r="B23" s="4">
        <v>0</v>
      </c>
      <c r="C23" s="4">
        <f>+B23+$L25/9</f>
        <v>0</v>
      </c>
      <c r="D23" s="4">
        <f t="shared" ref="D23:K23" si="34">+C23+$L25/9</f>
        <v>0</v>
      </c>
      <c r="E23" s="4">
        <f t="shared" si="34"/>
        <v>0</v>
      </c>
      <c r="F23" s="4">
        <f t="shared" si="34"/>
        <v>0</v>
      </c>
      <c r="G23" s="4">
        <f t="shared" si="34"/>
        <v>0</v>
      </c>
      <c r="H23" s="4">
        <f t="shared" si="34"/>
        <v>0</v>
      </c>
      <c r="I23" s="4">
        <f t="shared" si="34"/>
        <v>0</v>
      </c>
      <c r="J23" s="4">
        <f t="shared" si="34"/>
        <v>0</v>
      </c>
      <c r="K23" s="4">
        <f t="shared" si="34"/>
        <v>0</v>
      </c>
      <c r="L23" s="11"/>
      <c r="O23" s="10"/>
      <c r="P23" s="4">
        <v>0</v>
      </c>
      <c r="Q23" s="4">
        <f>+P23+$Z25/9</f>
        <v>0</v>
      </c>
      <c r="R23" s="4">
        <f t="shared" ref="R23:Y23" si="35">+Q23+$Z25/9</f>
        <v>0</v>
      </c>
      <c r="S23" s="4">
        <f t="shared" si="35"/>
        <v>0</v>
      </c>
      <c r="T23" s="4">
        <f t="shared" si="35"/>
        <v>0</v>
      </c>
      <c r="U23" s="4">
        <f t="shared" si="35"/>
        <v>0</v>
      </c>
      <c r="V23" s="4">
        <f t="shared" si="35"/>
        <v>0</v>
      </c>
      <c r="W23" s="4">
        <f t="shared" si="35"/>
        <v>0</v>
      </c>
      <c r="X23" s="4">
        <f t="shared" si="35"/>
        <v>0</v>
      </c>
      <c r="Y23" s="4">
        <f t="shared" si="35"/>
        <v>0</v>
      </c>
      <c r="Z23" s="11"/>
      <c r="AC23" s="10"/>
      <c r="AD23" s="4">
        <v>0</v>
      </c>
      <c r="AE23" s="4">
        <f>+AD23+$AN25/9</f>
        <v>0</v>
      </c>
      <c r="AF23" s="4">
        <f t="shared" ref="AF23:AM23" si="36">+AE23+$AN25/9</f>
        <v>0</v>
      </c>
      <c r="AG23" s="4">
        <f t="shared" si="36"/>
        <v>0</v>
      </c>
      <c r="AH23" s="4">
        <f t="shared" si="36"/>
        <v>0</v>
      </c>
      <c r="AI23" s="4">
        <f t="shared" si="36"/>
        <v>0</v>
      </c>
      <c r="AJ23" s="4">
        <f t="shared" si="36"/>
        <v>0</v>
      </c>
      <c r="AK23" s="4">
        <f t="shared" si="36"/>
        <v>0</v>
      </c>
      <c r="AL23" s="4">
        <f t="shared" si="36"/>
        <v>0</v>
      </c>
      <c r="AM23" s="4">
        <f t="shared" si="36"/>
        <v>0</v>
      </c>
      <c r="AN23" s="11"/>
      <c r="AQ23" s="10"/>
      <c r="AR23" s="4">
        <v>0</v>
      </c>
      <c r="AS23" s="4">
        <f>+AR23+$BB25/9</f>
        <v>0</v>
      </c>
      <c r="AT23" s="4">
        <f t="shared" ref="AT23:BA23" si="37">+AS23+$BB25/9</f>
        <v>0</v>
      </c>
      <c r="AU23" s="4">
        <f t="shared" si="37"/>
        <v>0</v>
      </c>
      <c r="AV23" s="4">
        <f t="shared" si="37"/>
        <v>0</v>
      </c>
      <c r="AW23" s="4">
        <f t="shared" si="37"/>
        <v>0</v>
      </c>
      <c r="AX23" s="4">
        <f t="shared" si="37"/>
        <v>0</v>
      </c>
      <c r="AY23" s="4">
        <f t="shared" si="37"/>
        <v>0</v>
      </c>
      <c r="AZ23" s="4">
        <f t="shared" si="37"/>
        <v>0</v>
      </c>
      <c r="BA23" s="4">
        <f t="shared" si="37"/>
        <v>0</v>
      </c>
      <c r="BB23" s="11"/>
      <c r="BE23" s="10"/>
      <c r="BF23" s="4">
        <v>0</v>
      </c>
      <c r="BG23" s="4">
        <f>+BF23+$BB25/9</f>
        <v>0</v>
      </c>
      <c r="BH23" s="4">
        <f t="shared" ref="BH23" si="38">+BG23+$BB25/9</f>
        <v>0</v>
      </c>
      <c r="BI23" s="4">
        <f t="shared" ref="BI23" si="39">+BH23+$BB25/9</f>
        <v>0</v>
      </c>
      <c r="BJ23" s="4">
        <f t="shared" ref="BJ23" si="40">+BI23+$BB25/9</f>
        <v>0</v>
      </c>
      <c r="BK23" s="4">
        <f t="shared" ref="BK23" si="41">+BJ23+$BB25/9</f>
        <v>0</v>
      </c>
      <c r="BL23" s="4">
        <f t="shared" ref="BL23" si="42">+BK23+$BB25/9</f>
        <v>0</v>
      </c>
      <c r="BM23" s="4">
        <f t="shared" ref="BM23" si="43">+BL23+$BB25/9</f>
        <v>0</v>
      </c>
      <c r="BN23" s="4">
        <f t="shared" ref="BN23" si="44">+BM23+$BB25/9</f>
        <v>0</v>
      </c>
      <c r="BO23" s="4">
        <f t="shared" ref="BO23" si="45">+BN23+$BB25/9</f>
        <v>0</v>
      </c>
      <c r="BP23" s="11"/>
    </row>
    <row r="24" spans="1:68" x14ac:dyDescent="0.35">
      <c r="A24" s="59" t="s">
        <v>13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3"/>
      <c r="O24" s="59" t="s">
        <v>13</v>
      </c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3"/>
      <c r="AC24" s="59" t="s">
        <v>13</v>
      </c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3"/>
      <c r="AQ24" s="59" t="s">
        <v>13</v>
      </c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3"/>
      <c r="BE24" s="59" t="s">
        <v>13</v>
      </c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3"/>
    </row>
    <row r="25" spans="1:68" x14ac:dyDescent="0.35">
      <c r="A25" s="8"/>
      <c r="B25" s="27" t="str">
        <f>IF($A25&gt;B23,"X","")</f>
        <v/>
      </c>
      <c r="C25" s="28" t="str">
        <f t="shared" ref="C25:K25" si="46">IF($A25&gt;C23,"X","")</f>
        <v/>
      </c>
      <c r="D25" s="28" t="str">
        <f t="shared" si="46"/>
        <v/>
      </c>
      <c r="E25" s="28" t="str">
        <f t="shared" si="46"/>
        <v/>
      </c>
      <c r="F25" s="28" t="str">
        <f t="shared" si="46"/>
        <v/>
      </c>
      <c r="G25" s="28" t="str">
        <f t="shared" si="46"/>
        <v/>
      </c>
      <c r="H25" s="28" t="str">
        <f t="shared" si="46"/>
        <v/>
      </c>
      <c r="I25" s="28" t="str">
        <f t="shared" si="46"/>
        <v/>
      </c>
      <c r="J25" s="28" t="str">
        <f t="shared" si="46"/>
        <v/>
      </c>
      <c r="K25" s="29" t="str">
        <f t="shared" si="46"/>
        <v/>
      </c>
      <c r="L25" s="7"/>
      <c r="O25" s="8"/>
      <c r="P25" s="27" t="str">
        <f>IF($O25&gt;P23,"X","")</f>
        <v/>
      </c>
      <c r="Q25" s="28" t="str">
        <f t="shared" ref="Q25:Y25" si="47">IF($O25&gt;Q23,"X","")</f>
        <v/>
      </c>
      <c r="R25" s="28" t="str">
        <f t="shared" si="47"/>
        <v/>
      </c>
      <c r="S25" s="28" t="str">
        <f t="shared" si="47"/>
        <v/>
      </c>
      <c r="T25" s="28" t="str">
        <f t="shared" si="47"/>
        <v/>
      </c>
      <c r="U25" s="28" t="str">
        <f t="shared" si="47"/>
        <v/>
      </c>
      <c r="V25" s="28" t="str">
        <f t="shared" si="47"/>
        <v/>
      </c>
      <c r="W25" s="28" t="str">
        <f t="shared" si="47"/>
        <v/>
      </c>
      <c r="X25" s="28" t="str">
        <f t="shared" si="47"/>
        <v/>
      </c>
      <c r="Y25" s="29" t="str">
        <f t="shared" si="47"/>
        <v/>
      </c>
      <c r="Z25" s="52"/>
      <c r="AC25" s="8"/>
      <c r="AD25" s="27" t="str">
        <f>IF($AC25&gt;AD23,"X","")</f>
        <v/>
      </c>
      <c r="AE25" s="28" t="str">
        <f t="shared" ref="AE25:AM25" si="48">IF($AC25&gt;AE23,"X","")</f>
        <v/>
      </c>
      <c r="AF25" s="28" t="str">
        <f t="shared" si="48"/>
        <v/>
      </c>
      <c r="AG25" s="28" t="str">
        <f t="shared" si="48"/>
        <v/>
      </c>
      <c r="AH25" s="28" t="str">
        <f t="shared" si="48"/>
        <v/>
      </c>
      <c r="AI25" s="28" t="str">
        <f t="shared" si="48"/>
        <v/>
      </c>
      <c r="AJ25" s="28" t="str">
        <f t="shared" si="48"/>
        <v/>
      </c>
      <c r="AK25" s="28" t="str">
        <f t="shared" si="48"/>
        <v/>
      </c>
      <c r="AL25" s="28" t="str">
        <f t="shared" si="48"/>
        <v/>
      </c>
      <c r="AM25" s="29" t="str">
        <f t="shared" si="48"/>
        <v/>
      </c>
      <c r="AN25" s="52"/>
      <c r="AQ25" s="8"/>
      <c r="AR25" s="27" t="str">
        <f>IF($AQ25&gt;AR23,"X","")</f>
        <v/>
      </c>
      <c r="AS25" s="28" t="str">
        <f t="shared" ref="AS25:BA25" si="49">IF($AQ25&gt;AS23,"X","")</f>
        <v/>
      </c>
      <c r="AT25" s="28" t="str">
        <f t="shared" si="49"/>
        <v/>
      </c>
      <c r="AU25" s="28" t="str">
        <f t="shared" si="49"/>
        <v/>
      </c>
      <c r="AV25" s="28" t="str">
        <f t="shared" si="49"/>
        <v/>
      </c>
      <c r="AW25" s="28" t="str">
        <f t="shared" si="49"/>
        <v/>
      </c>
      <c r="AX25" s="28" t="str">
        <f t="shared" si="49"/>
        <v/>
      </c>
      <c r="AY25" s="28" t="str">
        <f t="shared" si="49"/>
        <v/>
      </c>
      <c r="AZ25" s="28" t="str">
        <f t="shared" si="49"/>
        <v/>
      </c>
      <c r="BA25" s="29" t="str">
        <f t="shared" si="49"/>
        <v/>
      </c>
      <c r="BB25" s="52"/>
      <c r="BE25" s="8"/>
      <c r="BF25" s="27" t="str">
        <f>IF($BE25&gt;BF23,"X","")</f>
        <v/>
      </c>
      <c r="BG25" s="28" t="str">
        <f t="shared" ref="BG25:BO25" si="50">IF($BE25&gt;BG23,"X","")</f>
        <v/>
      </c>
      <c r="BH25" s="28" t="str">
        <f t="shared" si="50"/>
        <v/>
      </c>
      <c r="BI25" s="28" t="str">
        <f t="shared" si="50"/>
        <v/>
      </c>
      <c r="BJ25" s="28" t="str">
        <f t="shared" si="50"/>
        <v/>
      </c>
      <c r="BK25" s="28" t="str">
        <f t="shared" si="50"/>
        <v/>
      </c>
      <c r="BL25" s="28" t="str">
        <f t="shared" si="50"/>
        <v/>
      </c>
      <c r="BM25" s="28" t="str">
        <f t="shared" si="50"/>
        <v/>
      </c>
      <c r="BN25" s="28" t="str">
        <f t="shared" si="50"/>
        <v/>
      </c>
      <c r="BO25" s="29" t="str">
        <f t="shared" si="50"/>
        <v/>
      </c>
      <c r="BP25" s="52"/>
    </row>
    <row r="26" spans="1:68" ht="15" hidden="1" customHeight="1" x14ac:dyDescent="0.35">
      <c r="A26" s="8"/>
      <c r="B26" s="24">
        <v>0</v>
      </c>
      <c r="C26" s="25">
        <f>+B26+$L28/9</f>
        <v>0</v>
      </c>
      <c r="D26" s="25">
        <f t="shared" ref="D26:K26" si="51">+C26+$L28/9</f>
        <v>0</v>
      </c>
      <c r="E26" s="25">
        <f t="shared" si="51"/>
        <v>0</v>
      </c>
      <c r="F26" s="25">
        <f t="shared" si="51"/>
        <v>0</v>
      </c>
      <c r="G26" s="25">
        <f t="shared" si="51"/>
        <v>0</v>
      </c>
      <c r="H26" s="25">
        <f t="shared" si="51"/>
        <v>0</v>
      </c>
      <c r="I26" s="25">
        <f t="shared" si="51"/>
        <v>0</v>
      </c>
      <c r="J26" s="25">
        <f t="shared" si="51"/>
        <v>0</v>
      </c>
      <c r="K26" s="25">
        <f t="shared" si="51"/>
        <v>0</v>
      </c>
      <c r="L26" s="12"/>
      <c r="O26" s="8"/>
      <c r="P26" s="24">
        <v>0</v>
      </c>
      <c r="Q26" s="25">
        <f>+P26+$Z28/9</f>
        <v>0</v>
      </c>
      <c r="R26" s="25">
        <f t="shared" ref="R26:Y26" si="52">+Q26+$Z28/9</f>
        <v>0</v>
      </c>
      <c r="S26" s="25">
        <f t="shared" si="52"/>
        <v>0</v>
      </c>
      <c r="T26" s="25">
        <f t="shared" si="52"/>
        <v>0</v>
      </c>
      <c r="U26" s="25">
        <f t="shared" si="52"/>
        <v>0</v>
      </c>
      <c r="V26" s="25">
        <f t="shared" si="52"/>
        <v>0</v>
      </c>
      <c r="W26" s="25">
        <f t="shared" si="52"/>
        <v>0</v>
      </c>
      <c r="X26" s="25">
        <f t="shared" si="52"/>
        <v>0</v>
      </c>
      <c r="Y26" s="25">
        <f t="shared" si="52"/>
        <v>0</v>
      </c>
      <c r="Z26" s="12"/>
      <c r="AC26" s="8"/>
      <c r="AD26" s="25">
        <v>0</v>
      </c>
      <c r="AE26" s="25">
        <f>+AD26+$AN28/9</f>
        <v>0</v>
      </c>
      <c r="AF26" s="25">
        <f t="shared" ref="AF26:AM26" si="53">+AE26+$AN28/9</f>
        <v>0</v>
      </c>
      <c r="AG26" s="25">
        <f t="shared" si="53"/>
        <v>0</v>
      </c>
      <c r="AH26" s="25">
        <f t="shared" si="53"/>
        <v>0</v>
      </c>
      <c r="AI26" s="25">
        <f t="shared" si="53"/>
        <v>0</v>
      </c>
      <c r="AJ26" s="25">
        <f t="shared" si="53"/>
        <v>0</v>
      </c>
      <c r="AK26" s="25">
        <f t="shared" si="53"/>
        <v>0</v>
      </c>
      <c r="AL26" s="25">
        <f t="shared" si="53"/>
        <v>0</v>
      </c>
      <c r="AM26" s="25">
        <f t="shared" si="53"/>
        <v>0</v>
      </c>
      <c r="AN26" s="12"/>
      <c r="AQ26" s="8"/>
      <c r="AR26" s="25">
        <v>0</v>
      </c>
      <c r="AS26" s="25">
        <f>+AR26+$BB28/9</f>
        <v>0</v>
      </c>
      <c r="AT26" s="25">
        <f t="shared" ref="AT26:BA26" si="54">+AS26+$BB28/9</f>
        <v>0</v>
      </c>
      <c r="AU26" s="25">
        <f t="shared" si="54"/>
        <v>0</v>
      </c>
      <c r="AV26" s="25">
        <f t="shared" si="54"/>
        <v>0</v>
      </c>
      <c r="AW26" s="25">
        <f t="shared" si="54"/>
        <v>0</v>
      </c>
      <c r="AX26" s="25">
        <f t="shared" si="54"/>
        <v>0</v>
      </c>
      <c r="AY26" s="25">
        <f t="shared" si="54"/>
        <v>0</v>
      </c>
      <c r="AZ26" s="25">
        <f t="shared" si="54"/>
        <v>0</v>
      </c>
      <c r="BA26" s="25">
        <f t="shared" si="54"/>
        <v>0</v>
      </c>
      <c r="BB26" s="12"/>
      <c r="BE26" s="8"/>
      <c r="BF26" s="25">
        <v>0</v>
      </c>
      <c r="BG26" s="25">
        <f>+BF26+$BB28/9</f>
        <v>0</v>
      </c>
      <c r="BH26" s="25">
        <f t="shared" ref="BH26" si="55">+BG26+$BB28/9</f>
        <v>0</v>
      </c>
      <c r="BI26" s="25">
        <f t="shared" ref="BI26" si="56">+BH26+$BB28/9</f>
        <v>0</v>
      </c>
      <c r="BJ26" s="25">
        <f t="shared" ref="BJ26" si="57">+BI26+$BB28/9</f>
        <v>0</v>
      </c>
      <c r="BK26" s="25">
        <f t="shared" ref="BK26" si="58">+BJ26+$BB28/9</f>
        <v>0</v>
      </c>
      <c r="BL26" s="25">
        <f t="shared" ref="BL26" si="59">+BK26+$BB28/9</f>
        <v>0</v>
      </c>
      <c r="BM26" s="25">
        <f t="shared" ref="BM26" si="60">+BL26+$BB28/9</f>
        <v>0</v>
      </c>
      <c r="BN26" s="25">
        <f t="shared" ref="BN26" si="61">+BM26+$BB28/9</f>
        <v>0</v>
      </c>
      <c r="BO26" s="25">
        <f t="shared" ref="BO26" si="62">+BN26+$BB28/9</f>
        <v>0</v>
      </c>
      <c r="BP26" s="12"/>
    </row>
    <row r="27" spans="1:68" x14ac:dyDescent="0.35">
      <c r="A27" s="59" t="s">
        <v>14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3"/>
      <c r="O27" s="59" t="s">
        <v>14</v>
      </c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3"/>
      <c r="AC27" s="59" t="s">
        <v>14</v>
      </c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3"/>
      <c r="AQ27" s="59" t="s">
        <v>14</v>
      </c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3"/>
      <c r="BE27" s="59" t="s">
        <v>14</v>
      </c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3"/>
    </row>
    <row r="28" spans="1:68" x14ac:dyDescent="0.35">
      <c r="A28" s="8"/>
      <c r="B28" s="27" t="str">
        <f>IF($A28&gt;B26,"X","")</f>
        <v/>
      </c>
      <c r="C28" s="28" t="str">
        <f t="shared" ref="C28:K28" si="63">IF($A28&gt;C26,"X","")</f>
        <v/>
      </c>
      <c r="D28" s="28" t="str">
        <f t="shared" si="63"/>
        <v/>
      </c>
      <c r="E28" s="28" t="str">
        <f t="shared" si="63"/>
        <v/>
      </c>
      <c r="F28" s="28" t="str">
        <f t="shared" si="63"/>
        <v/>
      </c>
      <c r="G28" s="28" t="str">
        <f t="shared" si="63"/>
        <v/>
      </c>
      <c r="H28" s="28" t="str">
        <f t="shared" si="63"/>
        <v/>
      </c>
      <c r="I28" s="28" t="str">
        <f t="shared" si="63"/>
        <v/>
      </c>
      <c r="J28" s="28" t="str">
        <f t="shared" si="63"/>
        <v/>
      </c>
      <c r="K28" s="29" t="str">
        <f t="shared" si="63"/>
        <v/>
      </c>
      <c r="L28" s="7"/>
      <c r="O28" s="8"/>
      <c r="P28" s="27" t="str">
        <f>IF($O28&gt;P26,"X","")</f>
        <v/>
      </c>
      <c r="Q28" s="28" t="str">
        <f t="shared" ref="Q28:Y28" si="64">IF($O28&gt;Q26,"X","")</f>
        <v/>
      </c>
      <c r="R28" s="28" t="str">
        <f t="shared" si="64"/>
        <v/>
      </c>
      <c r="S28" s="28" t="str">
        <f t="shared" si="64"/>
        <v/>
      </c>
      <c r="T28" s="28" t="str">
        <f t="shared" si="64"/>
        <v/>
      </c>
      <c r="U28" s="28" t="str">
        <f t="shared" si="64"/>
        <v/>
      </c>
      <c r="V28" s="28" t="str">
        <f t="shared" si="64"/>
        <v/>
      </c>
      <c r="W28" s="28" t="str">
        <f t="shared" si="64"/>
        <v/>
      </c>
      <c r="X28" s="28" t="str">
        <f t="shared" si="64"/>
        <v/>
      </c>
      <c r="Y28" s="29" t="str">
        <f t="shared" si="64"/>
        <v/>
      </c>
      <c r="Z28" s="52"/>
      <c r="AC28" s="8"/>
      <c r="AD28" s="27" t="str">
        <f>IF($AC28&gt;AD26,"X","")</f>
        <v/>
      </c>
      <c r="AE28" s="28" t="str">
        <f t="shared" ref="AE28:AM28" si="65">IF($AC28&gt;AE26,"X","")</f>
        <v/>
      </c>
      <c r="AF28" s="28" t="str">
        <f t="shared" si="65"/>
        <v/>
      </c>
      <c r="AG28" s="28" t="str">
        <f t="shared" si="65"/>
        <v/>
      </c>
      <c r="AH28" s="28" t="str">
        <f t="shared" si="65"/>
        <v/>
      </c>
      <c r="AI28" s="28" t="str">
        <f t="shared" si="65"/>
        <v/>
      </c>
      <c r="AJ28" s="28" t="str">
        <f t="shared" si="65"/>
        <v/>
      </c>
      <c r="AK28" s="28" t="str">
        <f t="shared" si="65"/>
        <v/>
      </c>
      <c r="AL28" s="28" t="str">
        <f t="shared" si="65"/>
        <v/>
      </c>
      <c r="AM28" s="29" t="str">
        <f t="shared" si="65"/>
        <v/>
      </c>
      <c r="AN28" s="52"/>
      <c r="AQ28" s="8"/>
      <c r="AR28" s="27" t="str">
        <f>IF($AQ28&gt;AR26,"X","")</f>
        <v/>
      </c>
      <c r="AS28" s="28" t="str">
        <f t="shared" ref="AS28:BA28" si="66">IF($AQ28&gt;AS26,"X","")</f>
        <v/>
      </c>
      <c r="AT28" s="28" t="str">
        <f t="shared" si="66"/>
        <v/>
      </c>
      <c r="AU28" s="28" t="str">
        <f t="shared" si="66"/>
        <v/>
      </c>
      <c r="AV28" s="28" t="str">
        <f t="shared" si="66"/>
        <v/>
      </c>
      <c r="AW28" s="28" t="str">
        <f t="shared" si="66"/>
        <v/>
      </c>
      <c r="AX28" s="28" t="str">
        <f t="shared" si="66"/>
        <v/>
      </c>
      <c r="AY28" s="28" t="str">
        <f t="shared" si="66"/>
        <v/>
      </c>
      <c r="AZ28" s="28" t="str">
        <f t="shared" si="66"/>
        <v/>
      </c>
      <c r="BA28" s="29" t="str">
        <f t="shared" si="66"/>
        <v/>
      </c>
      <c r="BB28" s="52"/>
      <c r="BE28" s="8"/>
      <c r="BF28" s="27" t="str">
        <f>IF($BE28&gt;BF26,"X","")</f>
        <v/>
      </c>
      <c r="BG28" s="28" t="str">
        <f t="shared" ref="BG28:BO28" si="67">IF($BE28&gt;BG26,"X","")</f>
        <v/>
      </c>
      <c r="BH28" s="28" t="str">
        <f t="shared" si="67"/>
        <v/>
      </c>
      <c r="BI28" s="28" t="str">
        <f t="shared" si="67"/>
        <v/>
      </c>
      <c r="BJ28" s="28" t="str">
        <f t="shared" si="67"/>
        <v/>
      </c>
      <c r="BK28" s="28" t="str">
        <f t="shared" si="67"/>
        <v/>
      </c>
      <c r="BL28" s="28" t="str">
        <f t="shared" si="67"/>
        <v/>
      </c>
      <c r="BM28" s="28" t="str">
        <f t="shared" si="67"/>
        <v/>
      </c>
      <c r="BN28" s="28" t="str">
        <f t="shared" si="67"/>
        <v/>
      </c>
      <c r="BO28" s="29" t="str">
        <f t="shared" si="67"/>
        <v/>
      </c>
      <c r="BP28" s="52"/>
    </row>
    <row r="29" spans="1:68" x14ac:dyDescent="0.35">
      <c r="A29" s="8"/>
      <c r="B29" s="56" t="s">
        <v>23</v>
      </c>
      <c r="C29" s="57"/>
      <c r="D29" s="57"/>
      <c r="E29" s="57"/>
      <c r="F29" s="57"/>
      <c r="G29" s="6"/>
      <c r="H29" s="56" t="s">
        <v>24</v>
      </c>
      <c r="I29" s="57"/>
      <c r="J29" s="57"/>
      <c r="K29" s="57"/>
      <c r="L29" s="58"/>
      <c r="O29" s="8"/>
      <c r="P29" s="56" t="s">
        <v>23</v>
      </c>
      <c r="Q29" s="57"/>
      <c r="R29" s="57"/>
      <c r="S29" s="57"/>
      <c r="T29" s="57"/>
      <c r="U29" s="6"/>
      <c r="V29" s="56" t="s">
        <v>24</v>
      </c>
      <c r="W29" s="57"/>
      <c r="X29" s="57"/>
      <c r="Y29" s="57"/>
      <c r="Z29" s="58"/>
      <c r="AC29" s="8"/>
      <c r="AD29" s="56" t="s">
        <v>23</v>
      </c>
      <c r="AE29" s="57"/>
      <c r="AF29" s="57"/>
      <c r="AG29" s="57"/>
      <c r="AH29" s="57"/>
      <c r="AI29" s="6"/>
      <c r="AJ29" s="56" t="s">
        <v>24</v>
      </c>
      <c r="AK29" s="57"/>
      <c r="AL29" s="57"/>
      <c r="AM29" s="57"/>
      <c r="AN29" s="58"/>
      <c r="AQ29" s="8"/>
      <c r="AR29" s="56" t="s">
        <v>23</v>
      </c>
      <c r="AS29" s="57"/>
      <c r="AT29" s="57"/>
      <c r="AU29" s="57"/>
      <c r="AV29" s="57"/>
      <c r="AW29" s="6"/>
      <c r="AX29" s="56" t="s">
        <v>24</v>
      </c>
      <c r="AY29" s="57"/>
      <c r="AZ29" s="57"/>
      <c r="BA29" s="57"/>
      <c r="BB29" s="58"/>
      <c r="BE29" s="8"/>
      <c r="BF29" s="56" t="s">
        <v>23</v>
      </c>
      <c r="BG29" s="57"/>
      <c r="BH29" s="57"/>
      <c r="BI29" s="57"/>
      <c r="BJ29" s="57"/>
      <c r="BK29" s="6"/>
      <c r="BL29" s="56" t="s">
        <v>24</v>
      </c>
      <c r="BM29" s="57"/>
      <c r="BN29" s="57"/>
      <c r="BO29" s="57"/>
      <c r="BP29" s="58"/>
    </row>
    <row r="30" spans="1:68" x14ac:dyDescent="0.35">
      <c r="A30" s="13"/>
      <c r="B30" s="4"/>
      <c r="C30" s="4"/>
      <c r="D30" s="4"/>
      <c r="E30" s="4"/>
      <c r="F30" s="4"/>
      <c r="G30" s="4"/>
      <c r="H30" s="4"/>
      <c r="I30" s="4"/>
      <c r="J30" s="4"/>
      <c r="K30" s="4"/>
      <c r="L30" s="5"/>
      <c r="O30" s="13"/>
      <c r="P30" s="4"/>
      <c r="Q30" s="4"/>
      <c r="R30" s="4"/>
      <c r="S30" s="4"/>
      <c r="T30" s="4"/>
      <c r="U30" s="4"/>
      <c r="V30" s="4"/>
      <c r="W30" s="4"/>
      <c r="X30" s="4"/>
      <c r="Y30" s="4"/>
      <c r="Z30" s="5"/>
      <c r="AC30" s="13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5"/>
      <c r="AQ30" s="13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5"/>
      <c r="BE30" s="13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5"/>
    </row>
    <row r="31" spans="1:68" ht="15" customHeight="1" x14ac:dyDescent="0.35">
      <c r="A31" s="59" t="s">
        <v>30</v>
      </c>
      <c r="B31" s="60"/>
      <c r="C31" s="60"/>
      <c r="D31" s="60"/>
      <c r="E31" s="60"/>
      <c r="F31" s="60"/>
      <c r="G31" s="60"/>
      <c r="H31" s="60"/>
      <c r="I31" s="60"/>
      <c r="J31" s="4" t="s">
        <v>20</v>
      </c>
      <c r="K31" s="4" t="s">
        <v>21</v>
      </c>
      <c r="L31" s="5" t="s">
        <v>22</v>
      </c>
      <c r="O31" s="59" t="s">
        <v>30</v>
      </c>
      <c r="P31" s="60"/>
      <c r="Q31" s="60"/>
      <c r="R31" s="60"/>
      <c r="S31" s="60"/>
      <c r="T31" s="60"/>
      <c r="U31" s="60"/>
      <c r="V31" s="60"/>
      <c r="W31" s="60"/>
      <c r="X31" s="4" t="s">
        <v>20</v>
      </c>
      <c r="Y31" s="4" t="s">
        <v>21</v>
      </c>
      <c r="Z31" s="5" t="s">
        <v>22</v>
      </c>
      <c r="AC31" s="59" t="s">
        <v>30</v>
      </c>
      <c r="AD31" s="60"/>
      <c r="AE31" s="60"/>
      <c r="AF31" s="60"/>
      <c r="AG31" s="60"/>
      <c r="AH31" s="60"/>
      <c r="AI31" s="60"/>
      <c r="AJ31" s="60"/>
      <c r="AK31" s="60"/>
      <c r="AL31" s="4" t="s">
        <v>20</v>
      </c>
      <c r="AM31" s="4" t="s">
        <v>21</v>
      </c>
      <c r="AN31" s="5" t="s">
        <v>22</v>
      </c>
      <c r="AQ31" s="59" t="s">
        <v>30</v>
      </c>
      <c r="AR31" s="60"/>
      <c r="AS31" s="60"/>
      <c r="AT31" s="60"/>
      <c r="AU31" s="60"/>
      <c r="AV31" s="60"/>
      <c r="AW31" s="60"/>
      <c r="AX31" s="60"/>
      <c r="AY31" s="60"/>
      <c r="AZ31" s="4" t="s">
        <v>20</v>
      </c>
      <c r="BA31" s="4" t="s">
        <v>21</v>
      </c>
      <c r="BB31" s="5" t="s">
        <v>22</v>
      </c>
      <c r="BE31" s="59" t="s">
        <v>30</v>
      </c>
      <c r="BF31" s="60"/>
      <c r="BG31" s="60"/>
      <c r="BH31" s="60"/>
      <c r="BI31" s="60"/>
      <c r="BJ31" s="60"/>
      <c r="BK31" s="60"/>
      <c r="BL31" s="60"/>
      <c r="BM31" s="60"/>
      <c r="BN31" s="4" t="s">
        <v>20</v>
      </c>
      <c r="BO31" s="4" t="s">
        <v>21</v>
      </c>
      <c r="BP31" s="5" t="s">
        <v>22</v>
      </c>
    </row>
    <row r="32" spans="1:68" x14ac:dyDescent="0.35">
      <c r="A32" s="117" t="s">
        <v>43</v>
      </c>
      <c r="B32" s="57"/>
      <c r="C32" s="57"/>
      <c r="D32" s="57"/>
      <c r="E32" s="57"/>
      <c r="F32" s="57"/>
      <c r="G32" s="57"/>
      <c r="H32" s="57"/>
      <c r="I32" s="118"/>
      <c r="J32" s="6"/>
      <c r="K32" s="30"/>
      <c r="L32" s="32"/>
      <c r="O32" s="117" t="s">
        <v>43</v>
      </c>
      <c r="P32" s="57"/>
      <c r="Q32" s="57"/>
      <c r="R32" s="57"/>
      <c r="S32" s="57"/>
      <c r="T32" s="57"/>
      <c r="U32" s="57"/>
      <c r="V32" s="57"/>
      <c r="W32" s="118"/>
      <c r="X32" s="6"/>
      <c r="Y32" s="30"/>
      <c r="Z32" s="32"/>
      <c r="AC32" s="117" t="s">
        <v>43</v>
      </c>
      <c r="AD32" s="57"/>
      <c r="AE32" s="57"/>
      <c r="AF32" s="57"/>
      <c r="AG32" s="57"/>
      <c r="AH32" s="57"/>
      <c r="AI32" s="57"/>
      <c r="AJ32" s="57"/>
      <c r="AK32" s="118"/>
      <c r="AL32" s="6"/>
      <c r="AM32" s="30"/>
      <c r="AN32" s="32"/>
      <c r="AQ32" s="117" t="s">
        <v>43</v>
      </c>
      <c r="AR32" s="57"/>
      <c r="AS32" s="57"/>
      <c r="AT32" s="57"/>
      <c r="AU32" s="57"/>
      <c r="AV32" s="57"/>
      <c r="AW32" s="57"/>
      <c r="AX32" s="57"/>
      <c r="AY32" s="118"/>
      <c r="AZ32" s="6"/>
      <c r="BA32" s="30"/>
      <c r="BB32" s="32"/>
      <c r="BE32" s="117" t="s">
        <v>43</v>
      </c>
      <c r="BF32" s="57"/>
      <c r="BG32" s="57"/>
      <c r="BH32" s="57"/>
      <c r="BI32" s="57"/>
      <c r="BJ32" s="57"/>
      <c r="BK32" s="57"/>
      <c r="BL32" s="57"/>
      <c r="BM32" s="118"/>
      <c r="BN32" s="6"/>
      <c r="BO32" s="30"/>
      <c r="BP32" s="32"/>
    </row>
    <row r="33" spans="1:68" x14ac:dyDescent="0.35">
      <c r="A33" s="117" t="s">
        <v>18</v>
      </c>
      <c r="B33" s="57"/>
      <c r="C33" s="57"/>
      <c r="D33" s="57"/>
      <c r="E33" s="57"/>
      <c r="F33" s="57"/>
      <c r="G33" s="57"/>
      <c r="H33" s="57"/>
      <c r="I33" s="118"/>
      <c r="J33" s="6"/>
      <c r="K33" s="30"/>
      <c r="L33" s="32"/>
      <c r="O33" s="117" t="s">
        <v>18</v>
      </c>
      <c r="P33" s="57"/>
      <c r="Q33" s="57"/>
      <c r="R33" s="57"/>
      <c r="S33" s="57"/>
      <c r="T33" s="57"/>
      <c r="U33" s="57"/>
      <c r="V33" s="57"/>
      <c r="W33" s="118"/>
      <c r="X33" s="6"/>
      <c r="Y33" s="30"/>
      <c r="Z33" s="32"/>
      <c r="AC33" s="117" t="s">
        <v>18</v>
      </c>
      <c r="AD33" s="57"/>
      <c r="AE33" s="57"/>
      <c r="AF33" s="57"/>
      <c r="AG33" s="57"/>
      <c r="AH33" s="57"/>
      <c r="AI33" s="57"/>
      <c r="AJ33" s="57"/>
      <c r="AK33" s="118"/>
      <c r="AL33" s="6"/>
      <c r="AM33" s="30"/>
      <c r="AN33" s="32"/>
      <c r="AQ33" s="117" t="s">
        <v>18</v>
      </c>
      <c r="AR33" s="57"/>
      <c r="AS33" s="57"/>
      <c r="AT33" s="57"/>
      <c r="AU33" s="57"/>
      <c r="AV33" s="57"/>
      <c r="AW33" s="57"/>
      <c r="AX33" s="57"/>
      <c r="AY33" s="118"/>
      <c r="AZ33" s="6"/>
      <c r="BA33" s="30"/>
      <c r="BB33" s="32"/>
      <c r="BE33" s="117" t="s">
        <v>18</v>
      </c>
      <c r="BF33" s="57"/>
      <c r="BG33" s="57"/>
      <c r="BH33" s="57"/>
      <c r="BI33" s="57"/>
      <c r="BJ33" s="57"/>
      <c r="BK33" s="57"/>
      <c r="BL33" s="57"/>
      <c r="BM33" s="118"/>
      <c r="BN33" s="6"/>
      <c r="BO33" s="30"/>
      <c r="BP33" s="32"/>
    </row>
    <row r="34" spans="1:68" x14ac:dyDescent="0.35">
      <c r="A34" s="117" t="s">
        <v>16</v>
      </c>
      <c r="B34" s="57"/>
      <c r="C34" s="57"/>
      <c r="D34" s="57"/>
      <c r="E34" s="57"/>
      <c r="F34" s="57"/>
      <c r="G34" s="57"/>
      <c r="H34" s="57"/>
      <c r="I34" s="118"/>
      <c r="J34" s="6"/>
      <c r="K34" s="30"/>
      <c r="L34" s="32"/>
      <c r="O34" s="117" t="s">
        <v>16</v>
      </c>
      <c r="P34" s="57"/>
      <c r="Q34" s="57"/>
      <c r="R34" s="57"/>
      <c r="S34" s="57"/>
      <c r="T34" s="57"/>
      <c r="U34" s="57"/>
      <c r="V34" s="57"/>
      <c r="W34" s="118"/>
      <c r="X34" s="6"/>
      <c r="Y34" s="30"/>
      <c r="Z34" s="32"/>
      <c r="AC34" s="117" t="s">
        <v>16</v>
      </c>
      <c r="AD34" s="57"/>
      <c r="AE34" s="57"/>
      <c r="AF34" s="57"/>
      <c r="AG34" s="57"/>
      <c r="AH34" s="57"/>
      <c r="AI34" s="57"/>
      <c r="AJ34" s="57"/>
      <c r="AK34" s="118"/>
      <c r="AL34" s="6"/>
      <c r="AM34" s="30"/>
      <c r="AN34" s="32"/>
      <c r="AQ34" s="117" t="s">
        <v>16</v>
      </c>
      <c r="AR34" s="57"/>
      <c r="AS34" s="57"/>
      <c r="AT34" s="57"/>
      <c r="AU34" s="57"/>
      <c r="AV34" s="57"/>
      <c r="AW34" s="57"/>
      <c r="AX34" s="57"/>
      <c r="AY34" s="118"/>
      <c r="AZ34" s="6"/>
      <c r="BA34" s="30"/>
      <c r="BB34" s="32"/>
      <c r="BE34" s="117" t="s">
        <v>16</v>
      </c>
      <c r="BF34" s="57"/>
      <c r="BG34" s="57"/>
      <c r="BH34" s="57"/>
      <c r="BI34" s="57"/>
      <c r="BJ34" s="57"/>
      <c r="BK34" s="57"/>
      <c r="BL34" s="57"/>
      <c r="BM34" s="118"/>
      <c r="BN34" s="6"/>
      <c r="BO34" s="30"/>
      <c r="BP34" s="32"/>
    </row>
    <row r="35" spans="1:68" x14ac:dyDescent="0.35">
      <c r="A35" s="117" t="s">
        <v>17</v>
      </c>
      <c r="B35" s="57"/>
      <c r="C35" s="57"/>
      <c r="D35" s="57"/>
      <c r="E35" s="57"/>
      <c r="F35" s="57"/>
      <c r="G35" s="57"/>
      <c r="H35" s="57"/>
      <c r="I35" s="118"/>
      <c r="J35" s="6"/>
      <c r="K35" s="30"/>
      <c r="L35" s="32"/>
      <c r="O35" s="117" t="s">
        <v>17</v>
      </c>
      <c r="P35" s="57"/>
      <c r="Q35" s="57"/>
      <c r="R35" s="57"/>
      <c r="S35" s="57"/>
      <c r="T35" s="57"/>
      <c r="U35" s="57"/>
      <c r="V35" s="57"/>
      <c r="W35" s="118"/>
      <c r="X35" s="6"/>
      <c r="Y35" s="30"/>
      <c r="Z35" s="32"/>
      <c r="AC35" s="117" t="s">
        <v>17</v>
      </c>
      <c r="AD35" s="57"/>
      <c r="AE35" s="57"/>
      <c r="AF35" s="57"/>
      <c r="AG35" s="57"/>
      <c r="AH35" s="57"/>
      <c r="AI35" s="57"/>
      <c r="AJ35" s="57"/>
      <c r="AK35" s="118"/>
      <c r="AL35" s="6"/>
      <c r="AM35" s="30"/>
      <c r="AN35" s="32"/>
      <c r="AQ35" s="117" t="s">
        <v>17</v>
      </c>
      <c r="AR35" s="57"/>
      <c r="AS35" s="57"/>
      <c r="AT35" s="57"/>
      <c r="AU35" s="57"/>
      <c r="AV35" s="57"/>
      <c r="AW35" s="57"/>
      <c r="AX35" s="57"/>
      <c r="AY35" s="118"/>
      <c r="AZ35" s="6"/>
      <c r="BA35" s="30"/>
      <c r="BB35" s="32"/>
      <c r="BE35" s="117" t="s">
        <v>17</v>
      </c>
      <c r="BF35" s="57"/>
      <c r="BG35" s="57"/>
      <c r="BH35" s="57"/>
      <c r="BI35" s="57"/>
      <c r="BJ35" s="57"/>
      <c r="BK35" s="57"/>
      <c r="BL35" s="57"/>
      <c r="BM35" s="118"/>
      <c r="BN35" s="6"/>
      <c r="BO35" s="30"/>
      <c r="BP35" s="32"/>
    </row>
    <row r="36" spans="1:68" ht="15" thickBot="1" x14ac:dyDescent="0.4">
      <c r="A36" s="119"/>
      <c r="B36" s="120"/>
      <c r="C36" s="120"/>
      <c r="D36" s="120"/>
      <c r="E36" s="120"/>
      <c r="F36" s="120"/>
      <c r="G36" s="120"/>
      <c r="H36" s="120"/>
      <c r="I36" s="121"/>
      <c r="J36" s="15"/>
      <c r="K36" s="37"/>
      <c r="L36" s="38"/>
      <c r="O36" s="119" t="str">
        <f>IF(A36&lt;&gt;"",A36,"")</f>
        <v/>
      </c>
      <c r="P36" s="120"/>
      <c r="Q36" s="120"/>
      <c r="R36" s="120"/>
      <c r="S36" s="120"/>
      <c r="T36" s="120"/>
      <c r="U36" s="120"/>
      <c r="V36" s="120"/>
      <c r="W36" s="121"/>
      <c r="X36" s="15"/>
      <c r="Y36" s="37"/>
      <c r="Z36" s="38"/>
      <c r="AC36" s="119" t="str">
        <f>IF(O36&lt;&gt;"",O36,"")</f>
        <v/>
      </c>
      <c r="AD36" s="120"/>
      <c r="AE36" s="120"/>
      <c r="AF36" s="120"/>
      <c r="AG36" s="120"/>
      <c r="AH36" s="120"/>
      <c r="AI36" s="120"/>
      <c r="AJ36" s="120"/>
      <c r="AK36" s="121"/>
      <c r="AL36" s="15"/>
      <c r="AM36" s="37"/>
      <c r="AN36" s="38"/>
      <c r="AQ36" s="119" t="str">
        <f>IF(AC36&lt;&gt;"",AC36,"")</f>
        <v/>
      </c>
      <c r="AR36" s="120"/>
      <c r="AS36" s="120"/>
      <c r="AT36" s="120"/>
      <c r="AU36" s="120"/>
      <c r="AV36" s="120"/>
      <c r="AW36" s="120"/>
      <c r="AX36" s="120"/>
      <c r="AY36" s="121"/>
      <c r="AZ36" s="15"/>
      <c r="BA36" s="37"/>
      <c r="BB36" s="38"/>
      <c r="BE36" s="119" t="str">
        <f>IF(AQ36&lt;&gt;"",AQ36,"")</f>
        <v/>
      </c>
      <c r="BF36" s="120"/>
      <c r="BG36" s="120"/>
      <c r="BH36" s="120"/>
      <c r="BI36" s="120"/>
      <c r="BJ36" s="120"/>
      <c r="BK36" s="120"/>
      <c r="BL36" s="120"/>
      <c r="BM36" s="121"/>
      <c r="BN36" s="15"/>
      <c r="BO36" s="37"/>
      <c r="BP36" s="38"/>
    </row>
    <row r="37" spans="1:68" x14ac:dyDescent="0.35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8"/>
      <c r="O37" s="16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8"/>
      <c r="AC37" s="16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  <c r="AQ37" s="16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8"/>
      <c r="BE37" s="16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8"/>
    </row>
    <row r="38" spans="1:68" x14ac:dyDescent="0.35">
      <c r="A38" s="59" t="s">
        <v>33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3"/>
      <c r="O38" s="59" t="s">
        <v>33</v>
      </c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3"/>
      <c r="AC38" s="59" t="s">
        <v>33</v>
      </c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3"/>
      <c r="AQ38" s="59" t="s">
        <v>33</v>
      </c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3"/>
      <c r="BE38" s="59" t="s">
        <v>33</v>
      </c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3"/>
    </row>
    <row r="39" spans="1:68" ht="15" customHeight="1" x14ac:dyDescent="0.35">
      <c r="A39" s="79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1"/>
      <c r="O39" s="79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1"/>
      <c r="AC39" s="79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1"/>
      <c r="AQ39" s="79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1"/>
      <c r="BE39" s="79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1"/>
    </row>
    <row r="40" spans="1:68" x14ac:dyDescent="0.35">
      <c r="A40" s="79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1"/>
      <c r="O40" s="79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1"/>
      <c r="AC40" s="79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1"/>
      <c r="AQ40" s="79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1"/>
      <c r="BE40" s="79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1"/>
    </row>
    <row r="41" spans="1:68" x14ac:dyDescent="0.35">
      <c r="A41" s="79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1"/>
      <c r="O41" s="79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1"/>
      <c r="AC41" s="79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1"/>
      <c r="AQ41" s="79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1"/>
      <c r="BE41" s="79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1"/>
    </row>
    <row r="42" spans="1:68" x14ac:dyDescent="0.35">
      <c r="A42" s="79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1"/>
      <c r="O42" s="79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1"/>
      <c r="AC42" s="79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1"/>
      <c r="AQ42" s="79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1"/>
      <c r="BE42" s="79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1"/>
    </row>
    <row r="43" spans="1:68" x14ac:dyDescent="0.35">
      <c r="A43" s="59" t="s">
        <v>34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3"/>
      <c r="O43" s="59" t="s">
        <v>34</v>
      </c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3"/>
      <c r="AC43" s="59" t="s">
        <v>34</v>
      </c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3"/>
      <c r="AQ43" s="59" t="s">
        <v>34</v>
      </c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3"/>
      <c r="BE43" s="59" t="s">
        <v>34</v>
      </c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3"/>
    </row>
    <row r="44" spans="1:68" x14ac:dyDescent="0.35">
      <c r="A44" s="79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1"/>
      <c r="O44" s="79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1"/>
      <c r="AC44" s="79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1"/>
      <c r="AQ44" s="79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1"/>
      <c r="BE44" s="79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1"/>
    </row>
    <row r="45" spans="1:68" x14ac:dyDescent="0.35">
      <c r="A45" s="79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1"/>
      <c r="O45" s="79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1"/>
      <c r="AC45" s="79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1"/>
      <c r="AQ45" s="79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1"/>
      <c r="BE45" s="79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1"/>
    </row>
    <row r="46" spans="1:68" x14ac:dyDescent="0.35">
      <c r="A46" s="79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1"/>
      <c r="O46" s="79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1"/>
      <c r="AC46" s="79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1"/>
      <c r="AQ46" s="79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1"/>
      <c r="BE46" s="79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1"/>
    </row>
    <row r="47" spans="1:68" x14ac:dyDescent="0.35">
      <c r="A47" s="79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1"/>
      <c r="O47" s="79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1"/>
      <c r="AC47" s="79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1"/>
      <c r="AQ47" s="79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1"/>
      <c r="BE47" s="79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1"/>
    </row>
    <row r="48" spans="1:68" x14ac:dyDescent="0.35">
      <c r="A48" s="59" t="s">
        <v>32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3"/>
      <c r="O48" s="59" t="s">
        <v>32</v>
      </c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3"/>
      <c r="AC48" s="59" t="s">
        <v>32</v>
      </c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3"/>
      <c r="AQ48" s="59" t="s">
        <v>32</v>
      </c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3"/>
      <c r="BE48" s="59" t="s">
        <v>32</v>
      </c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3"/>
    </row>
    <row r="49" spans="1:68" x14ac:dyDescent="0.35">
      <c r="A49" s="79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1"/>
      <c r="O49" s="79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1"/>
      <c r="AC49" s="79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1"/>
      <c r="AQ49" s="79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1"/>
      <c r="BE49" s="79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1"/>
    </row>
    <row r="50" spans="1:68" x14ac:dyDescent="0.35">
      <c r="A50" s="79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1"/>
      <c r="O50" s="79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1"/>
      <c r="AC50" s="79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1"/>
      <c r="AQ50" s="79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1"/>
      <c r="BE50" s="79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1"/>
    </row>
    <row r="51" spans="1:68" x14ac:dyDescent="0.35">
      <c r="A51" s="79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1"/>
      <c r="O51" s="79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1"/>
      <c r="AC51" s="79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1"/>
      <c r="AQ51" s="79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1"/>
      <c r="BE51" s="79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1"/>
    </row>
    <row r="52" spans="1:68" ht="15" thickBot="1" x14ac:dyDescent="0.4">
      <c r="A52" s="82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4"/>
      <c r="O52" s="82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4"/>
      <c r="AC52" s="82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4"/>
      <c r="AQ52" s="82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4"/>
      <c r="BE52" s="82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4"/>
    </row>
    <row r="54" spans="1:68" x14ac:dyDescent="0.35">
      <c r="A54" t="s">
        <v>65</v>
      </c>
      <c r="C54" s="113">
        <f ca="1">TODAY()</f>
        <v>43215</v>
      </c>
      <c r="D54" s="113"/>
      <c r="E54" s="113"/>
      <c r="F54" s="113"/>
      <c r="G54" s="113"/>
      <c r="H54" s="113"/>
      <c r="I54" s="113"/>
      <c r="J54" s="113"/>
      <c r="K54" s="113"/>
      <c r="L54" s="113"/>
      <c r="T54" s="114"/>
      <c r="U54" s="114"/>
      <c r="V54" s="114"/>
      <c r="W54" s="114"/>
      <c r="X54" s="114"/>
      <c r="Y54" s="114"/>
      <c r="Z54" s="114"/>
      <c r="AQ54" t="s">
        <v>67</v>
      </c>
      <c r="AZ54" s="113">
        <f>Übersicht!AZ54</f>
        <v>42758</v>
      </c>
      <c r="BA54" s="114"/>
      <c r="BB54" s="114"/>
      <c r="BE54" s="116" t="str">
        <f>Übersicht!BE54</f>
        <v>© 2017 Michael L. Jaegers</v>
      </c>
      <c r="BF54" s="116"/>
      <c r="BG54" s="116"/>
      <c r="BH54" s="116"/>
      <c r="BI54" s="116"/>
      <c r="BJ54" s="116"/>
      <c r="BK54" s="116"/>
      <c r="BL54" s="115" t="s">
        <v>68</v>
      </c>
      <c r="BM54" s="115"/>
      <c r="BN54" s="115"/>
      <c r="BO54" s="115"/>
      <c r="BP54" s="115"/>
    </row>
  </sheetData>
  <sheetProtection algorithmName="SHA-512" hashValue="Ep5kDp5o4T9Rkv6jp3gYgmjuGju27m69C30CFDHNuIZA3QDohSFVRN96qzLsOGd2j+AI0/BTAhApeDBXT2A2Yg==" saltValue="sescaq2z+MIGT/6B2nzEtQ==" spinCount="100000" sheet="1" objects="1" scenarios="1"/>
  <mergeCells count="197">
    <mergeCell ref="A5:L5"/>
    <mergeCell ref="O5:Z5"/>
    <mergeCell ref="AC5:AN5"/>
    <mergeCell ref="AQ5:BB5"/>
    <mergeCell ref="O4:Q4"/>
    <mergeCell ref="R4:T4"/>
    <mergeCell ref="U4:W4"/>
    <mergeCell ref="X4:Z4"/>
    <mergeCell ref="A1:C1"/>
    <mergeCell ref="D1:L1"/>
    <mergeCell ref="A4:C4"/>
    <mergeCell ref="D4:F4"/>
    <mergeCell ref="G4:I4"/>
    <mergeCell ref="J4:L4"/>
    <mergeCell ref="O1:Q1"/>
    <mergeCell ref="R1:Z1"/>
    <mergeCell ref="O2:Q2"/>
    <mergeCell ref="R2:Z2"/>
    <mergeCell ref="O3:Q3"/>
    <mergeCell ref="R3:Z3"/>
    <mergeCell ref="A2:C2"/>
    <mergeCell ref="D2:L2"/>
    <mergeCell ref="A3:C3"/>
    <mergeCell ref="D3:L3"/>
    <mergeCell ref="A6:B6"/>
    <mergeCell ref="O6:P6"/>
    <mergeCell ref="AC6:AD6"/>
    <mergeCell ref="AQ6:AR6"/>
    <mergeCell ref="A8:L8"/>
    <mergeCell ref="O8:Z8"/>
    <mergeCell ref="AC8:AN8"/>
    <mergeCell ref="AQ8:BB8"/>
    <mergeCell ref="AQ13:AR13"/>
    <mergeCell ref="AV13:AY13"/>
    <mergeCell ref="AZ13:BB13"/>
    <mergeCell ref="K14:L14"/>
    <mergeCell ref="Y14:Z14"/>
    <mergeCell ref="AM14:AN14"/>
    <mergeCell ref="BA14:BB14"/>
    <mergeCell ref="A16:L16"/>
    <mergeCell ref="O16:Z16"/>
    <mergeCell ref="AC16:AN16"/>
    <mergeCell ref="AQ16:BB16"/>
    <mergeCell ref="O13:P13"/>
    <mergeCell ref="A13:B13"/>
    <mergeCell ref="F13:I13"/>
    <mergeCell ref="J13:L13"/>
    <mergeCell ref="X13:Z13"/>
    <mergeCell ref="AL13:AN13"/>
    <mergeCell ref="T13:W13"/>
    <mergeCell ref="AC13:AD13"/>
    <mergeCell ref="AH13:AK13"/>
    <mergeCell ref="A27:L27"/>
    <mergeCell ref="O27:Z27"/>
    <mergeCell ref="AC27:AN27"/>
    <mergeCell ref="AQ27:BB27"/>
    <mergeCell ref="A19:L19"/>
    <mergeCell ref="O19:Z19"/>
    <mergeCell ref="AC19:AN19"/>
    <mergeCell ref="AQ19:BB19"/>
    <mergeCell ref="B21:F21"/>
    <mergeCell ref="P21:T21"/>
    <mergeCell ref="AD21:AH21"/>
    <mergeCell ref="AR21:AV21"/>
    <mergeCell ref="AR22:AV22"/>
    <mergeCell ref="AX22:BB22"/>
    <mergeCell ref="A24:L24"/>
    <mergeCell ref="O24:Z24"/>
    <mergeCell ref="AC24:AN24"/>
    <mergeCell ref="AQ24:BB24"/>
    <mergeCell ref="B22:F22"/>
    <mergeCell ref="H22:L22"/>
    <mergeCell ref="P22:T22"/>
    <mergeCell ref="V22:Z22"/>
    <mergeCell ref="AD22:AH22"/>
    <mergeCell ref="AJ22:AN22"/>
    <mergeCell ref="A38:L38"/>
    <mergeCell ref="O38:Z38"/>
    <mergeCell ref="AC38:AN38"/>
    <mergeCell ref="AQ38:BB38"/>
    <mergeCell ref="A39:L42"/>
    <mergeCell ref="O39:Z42"/>
    <mergeCell ref="AC39:AN42"/>
    <mergeCell ref="AQ39:BB42"/>
    <mergeCell ref="AQ32:AY32"/>
    <mergeCell ref="A33:I33"/>
    <mergeCell ref="O33:W33"/>
    <mergeCell ref="AC33:AK33"/>
    <mergeCell ref="AQ33:AY33"/>
    <mergeCell ref="A36:I36"/>
    <mergeCell ref="O36:W36"/>
    <mergeCell ref="AC36:AK36"/>
    <mergeCell ref="AQ36:AY36"/>
    <mergeCell ref="A32:I32"/>
    <mergeCell ref="O32:W32"/>
    <mergeCell ref="AC32:AK32"/>
    <mergeCell ref="A34:I34"/>
    <mergeCell ref="A35:I35"/>
    <mergeCell ref="O34:W34"/>
    <mergeCell ref="O35:W35"/>
    <mergeCell ref="A48:L48"/>
    <mergeCell ref="O48:Z48"/>
    <mergeCell ref="AC48:AN48"/>
    <mergeCell ref="AQ48:BB48"/>
    <mergeCell ref="A49:L52"/>
    <mergeCell ref="O49:Z52"/>
    <mergeCell ref="AC49:AN52"/>
    <mergeCell ref="AQ49:BB52"/>
    <mergeCell ref="A43:L43"/>
    <mergeCell ref="O43:Z43"/>
    <mergeCell ref="AC43:AN43"/>
    <mergeCell ref="AQ43:BB43"/>
    <mergeCell ref="A44:L47"/>
    <mergeCell ref="O44:Z47"/>
    <mergeCell ref="AC44:AN47"/>
    <mergeCell ref="AQ44:BB47"/>
    <mergeCell ref="AC34:AK34"/>
    <mergeCell ref="AC35:AK35"/>
    <mergeCell ref="AQ34:AY34"/>
    <mergeCell ref="AQ35:AY35"/>
    <mergeCell ref="AR29:AV29"/>
    <mergeCell ref="AX29:BB29"/>
    <mergeCell ref="A31:I31"/>
    <mergeCell ref="O31:W31"/>
    <mergeCell ref="AC31:AK31"/>
    <mergeCell ref="AQ31:AY31"/>
    <mergeCell ref="B29:F29"/>
    <mergeCell ref="H29:L29"/>
    <mergeCell ref="P29:T29"/>
    <mergeCell ref="V29:Z29"/>
    <mergeCell ref="AD29:AH29"/>
    <mergeCell ref="AJ29:AN29"/>
    <mergeCell ref="AC4:AE4"/>
    <mergeCell ref="AF4:AH4"/>
    <mergeCell ref="AI4:AK4"/>
    <mergeCell ref="AL4:AN4"/>
    <mergeCell ref="AQ1:AS1"/>
    <mergeCell ref="AT1:BB1"/>
    <mergeCell ref="AQ2:AS2"/>
    <mergeCell ref="AT2:BB2"/>
    <mergeCell ref="AQ3:AS3"/>
    <mergeCell ref="AT3:BB3"/>
    <mergeCell ref="AC1:AE1"/>
    <mergeCell ref="AF1:AN1"/>
    <mergeCell ref="AC2:AE2"/>
    <mergeCell ref="AF2:AN2"/>
    <mergeCell ref="AC3:AE3"/>
    <mergeCell ref="AF3:AN3"/>
    <mergeCell ref="AQ4:AS4"/>
    <mergeCell ref="AT4:AV4"/>
    <mergeCell ref="AW4:AY4"/>
    <mergeCell ref="AZ4:BB4"/>
    <mergeCell ref="BE48:BP48"/>
    <mergeCell ref="BE49:BP52"/>
    <mergeCell ref="BE1:BG1"/>
    <mergeCell ref="BH1:BP1"/>
    <mergeCell ref="BE2:BG2"/>
    <mergeCell ref="BH2:BP2"/>
    <mergeCell ref="BE3:BG3"/>
    <mergeCell ref="BH3:BP3"/>
    <mergeCell ref="BJ13:BM13"/>
    <mergeCell ref="BN13:BP13"/>
    <mergeCell ref="BO14:BP14"/>
    <mergeCell ref="BE27:BP27"/>
    <mergeCell ref="BE8:BP8"/>
    <mergeCell ref="BE13:BF13"/>
    <mergeCell ref="BE16:BP16"/>
    <mergeCell ref="BE4:BG4"/>
    <mergeCell ref="BH4:BJ4"/>
    <mergeCell ref="BK4:BM4"/>
    <mergeCell ref="BN4:BP4"/>
    <mergeCell ref="BE5:BP5"/>
    <mergeCell ref="BE6:BF6"/>
    <mergeCell ref="C54:L54"/>
    <mergeCell ref="T54:Z54"/>
    <mergeCell ref="AZ54:BB54"/>
    <mergeCell ref="BE54:BK54"/>
    <mergeCell ref="BL54:BP54"/>
    <mergeCell ref="BR10:BR13"/>
    <mergeCell ref="BR4:BR7"/>
    <mergeCell ref="BE35:BM35"/>
    <mergeCell ref="BE36:BM36"/>
    <mergeCell ref="BE38:BP38"/>
    <mergeCell ref="BE39:BP42"/>
    <mergeCell ref="BE43:BP43"/>
    <mergeCell ref="BE44:BP47"/>
    <mergeCell ref="BF29:BJ29"/>
    <mergeCell ref="BL29:BP29"/>
    <mergeCell ref="BE31:BM31"/>
    <mergeCell ref="BE32:BM32"/>
    <mergeCell ref="BE33:BM33"/>
    <mergeCell ref="BE34:BM34"/>
    <mergeCell ref="BE19:BP19"/>
    <mergeCell ref="BF21:BJ21"/>
    <mergeCell ref="BF22:BJ22"/>
    <mergeCell ref="BL22:BP22"/>
    <mergeCell ref="BE24:BP24"/>
  </mergeCells>
  <conditionalFormatting sqref="B17:K17 B18 B26 B20:K20 B25:K25 B28:K28">
    <cfRule type="cellIs" dxfId="47" priority="87" operator="equal">
      <formula>"X"</formula>
    </cfRule>
  </conditionalFormatting>
  <conditionalFormatting sqref="P18 P26">
    <cfRule type="cellIs" dxfId="46" priority="86" operator="equal">
      <formula>"X"</formula>
    </cfRule>
  </conditionalFormatting>
  <conditionalFormatting sqref="AD23:AM23">
    <cfRule type="cellIs" dxfId="45" priority="79" operator="equal">
      <formula>"X"</formula>
    </cfRule>
  </conditionalFormatting>
  <conditionalFormatting sqref="AD26:AM26">
    <cfRule type="cellIs" dxfId="44" priority="78" operator="equal">
      <formula>"X"</formula>
    </cfRule>
  </conditionalFormatting>
  <conditionalFormatting sqref="AR15:BA15">
    <cfRule type="cellIs" dxfId="43" priority="85" operator="equal">
      <formula>"X"</formula>
    </cfRule>
  </conditionalFormatting>
  <conditionalFormatting sqref="C23:K23">
    <cfRule type="cellIs" dxfId="42" priority="71" operator="equal">
      <formula>"X"</formula>
    </cfRule>
  </conditionalFormatting>
  <conditionalFormatting sqref="C18:K18">
    <cfRule type="cellIs" dxfId="41" priority="72" operator="equal">
      <formula>"X"</formula>
    </cfRule>
  </conditionalFormatting>
  <conditionalFormatting sqref="AR18:BA18">
    <cfRule type="cellIs" dxfId="40" priority="84" operator="equal">
      <formula>"X"</formula>
    </cfRule>
  </conditionalFormatting>
  <conditionalFormatting sqref="AR23:BA23">
    <cfRule type="cellIs" dxfId="39" priority="83" operator="equal">
      <formula>"X"</formula>
    </cfRule>
  </conditionalFormatting>
  <conditionalFormatting sqref="AR26:BA26">
    <cfRule type="cellIs" dxfId="38" priority="82" operator="equal">
      <formula>"X"</formula>
    </cfRule>
  </conditionalFormatting>
  <conditionalFormatting sqref="AD15:AM15">
    <cfRule type="cellIs" dxfId="37" priority="81" operator="equal">
      <formula>"X"</formula>
    </cfRule>
  </conditionalFormatting>
  <conditionalFormatting sqref="AD18:AM18">
    <cfRule type="cellIs" dxfId="36" priority="80" operator="equal">
      <formula>"X"</formula>
    </cfRule>
  </conditionalFormatting>
  <conditionalFormatting sqref="P15:Y15">
    <cfRule type="cellIs" dxfId="35" priority="77" operator="equal">
      <formula>"X"</formula>
    </cfRule>
  </conditionalFormatting>
  <conditionalFormatting sqref="Q18:Y18">
    <cfRule type="cellIs" dxfId="34" priority="76" operator="equal">
      <formula>"X"</formula>
    </cfRule>
  </conditionalFormatting>
  <conditionalFormatting sqref="Q23:Y23">
    <cfRule type="cellIs" dxfId="33" priority="75" operator="equal">
      <formula>"X"</formula>
    </cfRule>
  </conditionalFormatting>
  <conditionalFormatting sqref="Q26:Y26">
    <cfRule type="cellIs" dxfId="32" priority="74" operator="equal">
      <formula>"X"</formula>
    </cfRule>
  </conditionalFormatting>
  <conditionalFormatting sqref="C15:K15">
    <cfRule type="cellIs" dxfId="31" priority="73" operator="equal">
      <formula>"X"</formula>
    </cfRule>
  </conditionalFormatting>
  <conditionalFormatting sqref="C26:K26">
    <cfRule type="cellIs" dxfId="30" priority="70" operator="equal">
      <formula>"X"</formula>
    </cfRule>
  </conditionalFormatting>
  <conditionalFormatting sqref="B10:B12 F10:F12 J10:J11 A17 O17 AC17 AQ17 A28 O28 AC28 AQ28 J32:J36 X33:X36 AL33:AL36 AZ33:AZ36">
    <cfRule type="colorScale" priority="69">
      <colorScale>
        <cfvo type="num" val="0"/>
        <cfvo type="percentile" val="50"/>
        <cfvo type="num" val="99"/>
        <color rgb="FFF8696B"/>
        <color rgb="FFFFEB84"/>
        <color rgb="FF63BE7B"/>
      </colorScale>
    </cfRule>
  </conditionalFormatting>
  <conditionalFormatting sqref="K12">
    <cfRule type="colorScale" priority="68">
      <colorScale>
        <cfvo type="num" val="3"/>
        <cfvo type="percentile" val="50"/>
        <cfvo type="num" val="9"/>
        <color rgb="FFF8696B"/>
        <color rgb="FFFFEB84"/>
        <color rgb="FF63BE7B"/>
      </colorScale>
    </cfRule>
  </conditionalFormatting>
  <conditionalFormatting sqref="P17:Y17">
    <cfRule type="cellIs" dxfId="29" priority="65" operator="equal">
      <formula>"X"</formula>
    </cfRule>
  </conditionalFormatting>
  <conditionalFormatting sqref="AD17:AM17">
    <cfRule type="cellIs" dxfId="28" priority="64" operator="equal">
      <formula>"X"</formula>
    </cfRule>
  </conditionalFormatting>
  <conditionalFormatting sqref="AR17:BA17">
    <cfRule type="cellIs" dxfId="27" priority="60" operator="equal">
      <formula>"X"</formula>
    </cfRule>
  </conditionalFormatting>
  <conditionalFormatting sqref="X32">
    <cfRule type="colorScale" priority="50">
      <colorScale>
        <cfvo type="num" val="0"/>
        <cfvo type="percentile" val="50"/>
        <cfvo type="num" val="99"/>
        <color rgb="FFF8696B"/>
        <color rgb="FFFFEB84"/>
        <color rgb="FF63BE7B"/>
      </colorScale>
    </cfRule>
  </conditionalFormatting>
  <conditionalFormatting sqref="AL32">
    <cfRule type="colorScale" priority="49">
      <colorScale>
        <cfvo type="num" val="0"/>
        <cfvo type="percentile" val="50"/>
        <cfvo type="num" val="99"/>
        <color rgb="FFF8696B"/>
        <color rgb="FFFFEB84"/>
        <color rgb="FF63BE7B"/>
      </colorScale>
    </cfRule>
  </conditionalFormatting>
  <conditionalFormatting sqref="AZ32">
    <cfRule type="colorScale" priority="48">
      <colorScale>
        <cfvo type="num" val="0"/>
        <cfvo type="percentile" val="50"/>
        <cfvo type="num" val="99"/>
        <color rgb="FFF8696B"/>
        <color rgb="FFFFEB84"/>
        <color rgb="FF63BE7B"/>
      </colorScale>
    </cfRule>
  </conditionalFormatting>
  <conditionalFormatting sqref="P10:P12 T10:T12 X10:X11">
    <cfRule type="colorScale" priority="47">
      <colorScale>
        <cfvo type="num" val="0"/>
        <cfvo type="percentile" val="50"/>
        <cfvo type="num" val="99"/>
        <color rgb="FFF8696B"/>
        <color rgb="FFFFEB84"/>
        <color rgb="FF63BE7B"/>
      </colorScale>
    </cfRule>
  </conditionalFormatting>
  <conditionalFormatting sqref="Y12">
    <cfRule type="colorScale" priority="46">
      <colorScale>
        <cfvo type="num" val="3"/>
        <cfvo type="percentile" val="50"/>
        <cfvo type="num" val="9"/>
        <color rgb="FFF8696B"/>
        <color rgb="FFFFEB84"/>
        <color rgb="FF63BE7B"/>
      </colorScale>
    </cfRule>
  </conditionalFormatting>
  <conditionalFormatting sqref="AD10:AD12 AH10:AH12 AL10:AL11">
    <cfRule type="colorScale" priority="45">
      <colorScale>
        <cfvo type="num" val="0"/>
        <cfvo type="percentile" val="50"/>
        <cfvo type="num" val="99"/>
        <color rgb="FFF8696B"/>
        <color rgb="FFFFEB84"/>
        <color rgb="FF63BE7B"/>
      </colorScale>
    </cfRule>
  </conditionalFormatting>
  <conditionalFormatting sqref="AM12">
    <cfRule type="colorScale" priority="44">
      <colorScale>
        <cfvo type="num" val="3"/>
        <cfvo type="percentile" val="50"/>
        <cfvo type="num" val="9"/>
        <color rgb="FFF8696B"/>
        <color rgb="FFFFEB84"/>
        <color rgb="FF63BE7B"/>
      </colorScale>
    </cfRule>
  </conditionalFormatting>
  <conditionalFormatting sqref="AR10:AR12 AV10:AV12 AZ10:AZ11">
    <cfRule type="colorScale" priority="43">
      <colorScale>
        <cfvo type="num" val="0"/>
        <cfvo type="percentile" val="50"/>
        <cfvo type="num" val="99"/>
        <color rgb="FFF8696B"/>
        <color rgb="FFFFEB84"/>
        <color rgb="FF63BE7B"/>
      </colorScale>
    </cfRule>
  </conditionalFormatting>
  <conditionalFormatting sqref="BA12">
    <cfRule type="colorScale" priority="42">
      <colorScale>
        <cfvo type="num" val="3"/>
        <cfvo type="percentile" val="50"/>
        <cfvo type="num" val="9"/>
        <color rgb="FFF8696B"/>
        <color rgb="FFFFEB84"/>
        <color rgb="FF63BE7B"/>
      </colorScale>
    </cfRule>
  </conditionalFormatting>
  <conditionalFormatting sqref="P20:Y20">
    <cfRule type="cellIs" dxfId="26" priority="41" operator="equal">
      <formula>"X"</formula>
    </cfRule>
  </conditionalFormatting>
  <conditionalFormatting sqref="P25:Y25">
    <cfRule type="cellIs" dxfId="25" priority="40" operator="equal">
      <formula>"X"</formula>
    </cfRule>
  </conditionalFormatting>
  <conditionalFormatting sqref="P28:Y28">
    <cfRule type="cellIs" dxfId="24" priority="39" operator="equal">
      <formula>"X"</formula>
    </cfRule>
  </conditionalFormatting>
  <conditionalFormatting sqref="AD20:AM20">
    <cfRule type="cellIs" dxfId="23" priority="38" operator="equal">
      <formula>"X"</formula>
    </cfRule>
  </conditionalFormatting>
  <conditionalFormatting sqref="AR20:BA20">
    <cfRule type="cellIs" dxfId="22" priority="37" operator="equal">
      <formula>"X"</formula>
    </cfRule>
  </conditionalFormatting>
  <conditionalFormatting sqref="AR25:BA25">
    <cfRule type="cellIs" dxfId="21" priority="36" operator="equal">
      <formula>"X"</formula>
    </cfRule>
  </conditionalFormatting>
  <conditionalFormatting sqref="AR28:BA28">
    <cfRule type="cellIs" dxfId="20" priority="35" operator="equal">
      <formula>"X"</formula>
    </cfRule>
  </conditionalFormatting>
  <conditionalFormatting sqref="AD25:AM25">
    <cfRule type="cellIs" dxfId="19" priority="34" operator="equal">
      <formula>"X"</formula>
    </cfRule>
  </conditionalFormatting>
  <conditionalFormatting sqref="AD28:AM28">
    <cfRule type="cellIs" dxfId="18" priority="33" operator="equal">
      <formula>"X"</formula>
    </cfRule>
  </conditionalFormatting>
  <conditionalFormatting sqref="B22:F22">
    <cfRule type="expression" dxfId="17" priority="32">
      <formula>A22&lt;&gt;""</formula>
    </cfRule>
  </conditionalFormatting>
  <conditionalFormatting sqref="P22:T22">
    <cfRule type="expression" dxfId="16" priority="31">
      <formula>O22&lt;&gt;""</formula>
    </cfRule>
  </conditionalFormatting>
  <conditionalFormatting sqref="AD22:AH22">
    <cfRule type="expression" dxfId="15" priority="30">
      <formula>AC22&lt;&gt;""</formula>
    </cfRule>
  </conditionalFormatting>
  <conditionalFormatting sqref="AR22:AV22">
    <cfRule type="expression" dxfId="14" priority="29">
      <formula>AQ22&lt;&gt;""</formula>
    </cfRule>
  </conditionalFormatting>
  <conditionalFormatting sqref="H22:L22">
    <cfRule type="expression" dxfId="13" priority="28">
      <formula>G22&lt;&gt;""</formula>
    </cfRule>
  </conditionalFormatting>
  <conditionalFormatting sqref="V22:Z22">
    <cfRule type="expression" dxfId="12" priority="27">
      <formula>U22&lt;&gt;""</formula>
    </cfRule>
  </conditionalFormatting>
  <conditionalFormatting sqref="AJ22:AN22">
    <cfRule type="expression" dxfId="11" priority="26">
      <formula>AI22&lt;&gt;""</formula>
    </cfRule>
  </conditionalFormatting>
  <conditionalFormatting sqref="AX22:BB22">
    <cfRule type="expression" dxfId="10" priority="25">
      <formula>AW22&lt;&gt;""</formula>
    </cfRule>
  </conditionalFormatting>
  <conditionalFormatting sqref="BF15:BO15">
    <cfRule type="cellIs" dxfId="9" priority="24" operator="equal">
      <formula>"X"</formula>
    </cfRule>
  </conditionalFormatting>
  <conditionalFormatting sqref="BN33:BN36">
    <cfRule type="colorScale" priority="20">
      <colorScale>
        <cfvo type="num" val="0"/>
        <cfvo type="percentile" val="50"/>
        <cfvo type="num" val="99"/>
        <color rgb="FFF8696B"/>
        <color rgb="FFFFEB84"/>
        <color rgb="FF63BE7B"/>
      </colorScale>
    </cfRule>
  </conditionalFormatting>
  <conditionalFormatting sqref="BF23:BO23">
    <cfRule type="cellIs" dxfId="8" priority="9" operator="equal">
      <formula>"X"</formula>
    </cfRule>
  </conditionalFormatting>
  <conditionalFormatting sqref="BN32">
    <cfRule type="colorScale" priority="18">
      <colorScale>
        <cfvo type="num" val="0"/>
        <cfvo type="percentile" val="50"/>
        <cfvo type="num" val="99"/>
        <color rgb="FFF8696B"/>
        <color rgb="FFFFEB84"/>
        <color rgb="FF63BE7B"/>
      </colorScale>
    </cfRule>
  </conditionalFormatting>
  <conditionalFormatting sqref="BF10:BF12 BJ10:BJ12 BN10:BN11">
    <cfRule type="colorScale" priority="17">
      <colorScale>
        <cfvo type="num" val="0"/>
        <cfvo type="percentile" val="50"/>
        <cfvo type="num" val="99"/>
        <color rgb="FFF8696B"/>
        <color rgb="FFFFEB84"/>
        <color rgb="FF63BE7B"/>
      </colorScale>
    </cfRule>
  </conditionalFormatting>
  <conditionalFormatting sqref="BO12">
    <cfRule type="colorScale" priority="16">
      <colorScale>
        <cfvo type="num" val="3"/>
        <cfvo type="percentile" val="50"/>
        <cfvo type="num" val="9"/>
        <color rgb="FFF8696B"/>
        <color rgb="FFFFEB84"/>
        <color rgb="FF63BE7B"/>
      </colorScale>
    </cfRule>
  </conditionalFormatting>
  <conditionalFormatting sqref="BF20:BO20">
    <cfRule type="cellIs" dxfId="7" priority="5" operator="equal">
      <formula>"X"</formula>
    </cfRule>
  </conditionalFormatting>
  <conditionalFormatting sqref="BF25:BO25">
    <cfRule type="cellIs" dxfId="6" priority="4" operator="equal">
      <formula>"X"</formula>
    </cfRule>
  </conditionalFormatting>
  <conditionalFormatting sqref="BF28:BO28">
    <cfRule type="cellIs" dxfId="5" priority="3" operator="equal">
      <formula>"X"</formula>
    </cfRule>
  </conditionalFormatting>
  <conditionalFormatting sqref="BF22:BJ22">
    <cfRule type="expression" dxfId="4" priority="2">
      <formula>BE22&lt;&gt;""</formula>
    </cfRule>
  </conditionalFormatting>
  <conditionalFormatting sqref="BL22:BP22">
    <cfRule type="expression" dxfId="3" priority="1">
      <formula>BK22&lt;&gt;""</formula>
    </cfRule>
  </conditionalFormatting>
  <conditionalFormatting sqref="BF18:BO18">
    <cfRule type="cellIs" dxfId="2" priority="10" operator="equal">
      <formula>"X"</formula>
    </cfRule>
  </conditionalFormatting>
  <conditionalFormatting sqref="BF26:BO26">
    <cfRule type="cellIs" dxfId="1" priority="8" operator="equal">
      <formula>"X"</formula>
    </cfRule>
  </conditionalFormatting>
  <conditionalFormatting sqref="BE17 BE28">
    <cfRule type="colorScale" priority="7">
      <colorScale>
        <cfvo type="num" val="0"/>
        <cfvo type="percentile" val="50"/>
        <cfvo type="num" val="99"/>
        <color rgb="FFF8696B"/>
        <color rgb="FFFFEB84"/>
        <color rgb="FF63BE7B"/>
      </colorScale>
    </cfRule>
  </conditionalFormatting>
  <conditionalFormatting sqref="BF17:BO17">
    <cfRule type="cellIs" dxfId="0" priority="6" operator="equal">
      <formula>"X"</formula>
    </cfRule>
  </conditionalFormatting>
  <dataValidations disablePrompts="1" count="3">
    <dataValidation type="whole" allowBlank="1" showInputMessage="1" showErrorMessage="1" sqref="AC28 A20 A28 AQ20 O20 O28 AC20 A17:A18 A25:A26 O17:O18 AC17:AC18 AQ17:AQ18 O25:O26 AC25:AC26 AQ25:AQ26 AQ28 BE20 BE17:BE18 BE25:BE26 BE28">
      <formula1>0</formula1>
      <formula2>99</formula2>
    </dataValidation>
    <dataValidation type="list" allowBlank="1" showInputMessage="1" showErrorMessage="1" sqref="A21 A29 G29 O21 O29 U29 AC21 AC29 AI29 AQ21 AQ29 AW29 D6 R6 AF6 AT6 BE21 BE29 BK29 BH6">
      <formula1>"X"</formula1>
    </dataValidation>
    <dataValidation type="list" showInputMessage="1" showErrorMessage="1" sqref="AL4 J4 X4 AZ4 BN4">
      <formula1>"männlich,weiblich"</formula1>
    </dataValidation>
  </dataValidations>
  <hyperlinks>
    <hyperlink ref="BL54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2" orientation="landscape" horizontalDpi="300" verticalDpi="300" r:id="rId2"/>
  <headerFooter>
    <oddHeader>&amp;C&amp;14Cthulhu 7 Spielleiterübersicht</oddHeader>
    <oddFooter>&amp;LVersion 02.09.2016&amp;R(c) 2016 Michael L. Jaegers (http://Jaegers.Net)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workbookViewId="0">
      <selection activeCell="C26" sqref="C26"/>
    </sheetView>
  </sheetViews>
  <sheetFormatPr baseColWidth="10" defaultRowHeight="14.5" x14ac:dyDescent="0.35"/>
  <cols>
    <col min="1" max="1" width="6.453125" bestFit="1" customWidth="1"/>
    <col min="2" max="2" width="14.7265625" bestFit="1" customWidth="1"/>
    <col min="3" max="3" width="6.26953125" bestFit="1" customWidth="1"/>
  </cols>
  <sheetData>
    <row r="2" spans="1:3" x14ac:dyDescent="0.35">
      <c r="A2" t="s">
        <v>41</v>
      </c>
      <c r="B2" t="s">
        <v>40</v>
      </c>
      <c r="C2" t="s">
        <v>39</v>
      </c>
    </row>
    <row r="3" spans="1:3" x14ac:dyDescent="0.35">
      <c r="A3">
        <v>2</v>
      </c>
      <c r="B3" s="1">
        <v>-2</v>
      </c>
      <c r="C3">
        <v>-2</v>
      </c>
    </row>
    <row r="4" spans="1:3" x14ac:dyDescent="0.35">
      <c r="A4">
        <v>65</v>
      </c>
      <c r="B4" s="1">
        <v>-1</v>
      </c>
      <c r="C4">
        <f>+C3+1</f>
        <v>-1</v>
      </c>
    </row>
    <row r="5" spans="1:3" x14ac:dyDescent="0.35">
      <c r="A5">
        <v>85</v>
      </c>
      <c r="B5" s="1">
        <v>0</v>
      </c>
      <c r="C5">
        <f t="shared" ref="C5:C18" si="0">+C4+1</f>
        <v>0</v>
      </c>
    </row>
    <row r="6" spans="1:3" x14ac:dyDescent="0.35">
      <c r="A6">
        <f>+A5+40</f>
        <v>125</v>
      </c>
      <c r="B6" s="22" t="s">
        <v>42</v>
      </c>
      <c r="C6">
        <f t="shared" si="0"/>
        <v>1</v>
      </c>
    </row>
    <row r="7" spans="1:3" x14ac:dyDescent="0.35">
      <c r="A7">
        <f t="shared" ref="A7:A8" si="1">+A6+40</f>
        <v>165</v>
      </c>
      <c r="B7" s="1" t="str">
        <f>+"+"&amp;C7-1&amp;"W6"</f>
        <v>+1W6</v>
      </c>
      <c r="C7">
        <f t="shared" si="0"/>
        <v>2</v>
      </c>
    </row>
    <row r="8" spans="1:3" x14ac:dyDescent="0.35">
      <c r="A8">
        <f t="shared" si="1"/>
        <v>205</v>
      </c>
      <c r="B8" s="1" t="str">
        <f t="shared" ref="B8:B18" si="2">+"+"&amp;C8-1&amp;"W6"</f>
        <v>+2W6</v>
      </c>
      <c r="C8">
        <f t="shared" si="0"/>
        <v>3</v>
      </c>
    </row>
    <row r="9" spans="1:3" x14ac:dyDescent="0.35">
      <c r="A9">
        <f>+A8+80</f>
        <v>285</v>
      </c>
      <c r="B9" s="1" t="str">
        <f t="shared" si="2"/>
        <v>+3W6</v>
      </c>
      <c r="C9">
        <f t="shared" si="0"/>
        <v>4</v>
      </c>
    </row>
    <row r="10" spans="1:3" x14ac:dyDescent="0.35">
      <c r="A10">
        <f>+A9+80</f>
        <v>365</v>
      </c>
      <c r="B10" s="1" t="str">
        <f t="shared" si="2"/>
        <v>+4W6</v>
      </c>
      <c r="C10">
        <f t="shared" si="0"/>
        <v>5</v>
      </c>
    </row>
    <row r="11" spans="1:3" x14ac:dyDescent="0.35">
      <c r="A11">
        <f>+A10+80</f>
        <v>445</v>
      </c>
      <c r="B11" s="1" t="str">
        <f t="shared" si="2"/>
        <v>+5W6</v>
      </c>
      <c r="C11">
        <f t="shared" si="0"/>
        <v>6</v>
      </c>
    </row>
    <row r="12" spans="1:3" x14ac:dyDescent="0.35">
      <c r="A12">
        <f>+A11+80</f>
        <v>525</v>
      </c>
      <c r="B12" s="1" t="str">
        <f t="shared" si="2"/>
        <v>+6W6</v>
      </c>
      <c r="C12">
        <f t="shared" si="0"/>
        <v>7</v>
      </c>
    </row>
    <row r="13" spans="1:3" x14ac:dyDescent="0.35">
      <c r="A13">
        <f t="shared" ref="A13:A18" si="3">+A12+80</f>
        <v>605</v>
      </c>
      <c r="B13" s="1" t="str">
        <f t="shared" si="2"/>
        <v>+7W6</v>
      </c>
      <c r="C13">
        <f t="shared" si="0"/>
        <v>8</v>
      </c>
    </row>
    <row r="14" spans="1:3" x14ac:dyDescent="0.35">
      <c r="A14">
        <f t="shared" si="3"/>
        <v>685</v>
      </c>
      <c r="B14" s="1" t="str">
        <f t="shared" si="2"/>
        <v>+8W6</v>
      </c>
      <c r="C14">
        <f t="shared" si="0"/>
        <v>9</v>
      </c>
    </row>
    <row r="15" spans="1:3" x14ac:dyDescent="0.35">
      <c r="A15">
        <f t="shared" si="3"/>
        <v>765</v>
      </c>
      <c r="B15" s="1" t="str">
        <f t="shared" si="2"/>
        <v>+9W6</v>
      </c>
      <c r="C15">
        <f t="shared" si="0"/>
        <v>10</v>
      </c>
    </row>
    <row r="16" spans="1:3" x14ac:dyDescent="0.35">
      <c r="A16">
        <f t="shared" si="3"/>
        <v>845</v>
      </c>
      <c r="B16" s="1" t="str">
        <f t="shared" si="2"/>
        <v>+10W6</v>
      </c>
      <c r="C16">
        <f t="shared" si="0"/>
        <v>11</v>
      </c>
    </row>
    <row r="17" spans="1:3" x14ac:dyDescent="0.35">
      <c r="A17">
        <f t="shared" si="3"/>
        <v>925</v>
      </c>
      <c r="B17" s="1" t="str">
        <f t="shared" si="2"/>
        <v>+11W6</v>
      </c>
      <c r="C17">
        <f t="shared" si="0"/>
        <v>12</v>
      </c>
    </row>
    <row r="18" spans="1:3" x14ac:dyDescent="0.35">
      <c r="A18">
        <f t="shared" si="3"/>
        <v>1005</v>
      </c>
      <c r="B18" s="1" t="str">
        <f t="shared" si="2"/>
        <v>+12W6</v>
      </c>
      <c r="C18">
        <f t="shared" si="0"/>
        <v>13</v>
      </c>
    </row>
    <row r="21" spans="1:3" x14ac:dyDescent="0.35">
      <c r="A21" t="s">
        <v>45</v>
      </c>
      <c r="B21" t="s">
        <v>6</v>
      </c>
      <c r="C21" t="s">
        <v>45</v>
      </c>
    </row>
    <row r="22" spans="1:3" x14ac:dyDescent="0.35">
      <c r="A22" t="str">
        <f>Übersicht!D2</f>
        <v>Riccardo "Ombra" Santoro</v>
      </c>
      <c r="B22">
        <f>Übersicht!L6</f>
        <v>80</v>
      </c>
      <c r="C22">
        <f>_xlfn.RANK.EQ(B22,B$22:B$27,0)</f>
        <v>1</v>
      </c>
    </row>
    <row r="23" spans="1:3" x14ac:dyDescent="0.35">
      <c r="A23" t="str">
        <f>Übersicht!R2</f>
        <v>Francesco Russo</v>
      </c>
      <c r="B23">
        <f>Übersicht!Z6</f>
        <v>45</v>
      </c>
      <c r="C23">
        <f t="shared" ref="C23:C25" si="4">_xlfn.RANK.EQ(B23,B$22:B$27,0)</f>
        <v>5</v>
      </c>
    </row>
    <row r="24" spans="1:3" x14ac:dyDescent="0.35">
      <c r="A24" t="str">
        <f>Übersicht!AF2</f>
        <v>Falcone Di Maria</v>
      </c>
      <c r="B24">
        <f>Übersicht!AN6</f>
        <v>70</v>
      </c>
      <c r="C24">
        <f t="shared" si="4"/>
        <v>2</v>
      </c>
    </row>
    <row r="25" spans="1:3" x14ac:dyDescent="0.35">
      <c r="A25" t="str">
        <f>Übersicht!AT2</f>
        <v>Tommy Massino</v>
      </c>
      <c r="B25">
        <f>Übersicht!BB6</f>
        <v>70</v>
      </c>
      <c r="C25">
        <f t="shared" si="4"/>
        <v>2</v>
      </c>
    </row>
    <row r="26" spans="1:3" x14ac:dyDescent="0.35">
      <c r="A26" t="str">
        <f>Übersicht!BH2</f>
        <v>Luna</v>
      </c>
      <c r="B26">
        <f>Übersicht!BP6</f>
        <v>70</v>
      </c>
      <c r="C26">
        <f t="shared" ref="C26" si="5">_xlfn.RANK.EQ(B26,B$22:B$27,0)</f>
        <v>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Übersicht</vt:lpstr>
      <vt:lpstr>Übersicht blanko</vt:lpstr>
      <vt:lpstr>_Hilfstabellen</vt:lpstr>
      <vt:lpstr>Übersicht!Druckbereich</vt:lpstr>
      <vt:lpstr>'Übersicht blanko'!Druckbereich</vt:lpstr>
      <vt:lpstr>SbUndStatur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L. Jaegers</dc:creator>
  <cp:lastModifiedBy>Michael L. Jaegers</cp:lastModifiedBy>
  <cp:lastPrinted>2016-10-06T16:45:17Z</cp:lastPrinted>
  <dcterms:created xsi:type="dcterms:W3CDTF">2016-08-31T19:03:41Z</dcterms:created>
  <dcterms:modified xsi:type="dcterms:W3CDTF">2018-04-25T15:12:08Z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887d3201-1911-49be-a94b-a2d3e7fcb6e6</vt:lpwstr>
  </property>
</Properties>
</file>