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482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 L. Jaegers</author>
  </authors>
  <commentList>
    <comment ref="D2" authorId="0">
      <text>
        <r>
          <rPr>
            <b/>
            <sz val="8"/>
            <rFont val="Tahoma"/>
            <family val="0"/>
          </rPr>
          <t>Leistungsaufnahme in Watt im ausgeschalteten Zustand.</t>
        </r>
      </text>
    </comment>
    <comment ref="E2" authorId="0">
      <text>
        <r>
          <rPr>
            <b/>
            <sz val="8"/>
            <rFont val="Tahoma"/>
            <family val="0"/>
          </rPr>
          <t>Leistungsaufnahme in Watt im Betrieb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0"/>
          </rPr>
          <t>Stromverbrauch während der Langzeitmessung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Dauer der Langzeitmessung in Stunden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errechneter durchschnittlicher Stromverbrauch pro Tag im Rahmen der Langzeitmessung</t>
        </r>
      </text>
    </comment>
    <comment ref="I2" authorId="0">
      <text>
        <r>
          <rPr>
            <b/>
            <sz val="8"/>
            <rFont val="Tahoma"/>
            <family val="0"/>
          </rPr>
          <t>Anzahl Stunden pro Tag, die das Gerät eingeschaltet sind.</t>
        </r>
        <r>
          <rPr>
            <sz val="8"/>
            <rFont val="Tahoma"/>
            <family val="0"/>
          </rPr>
          <t xml:space="preserve">
</t>
        </r>
      </text>
    </comment>
    <comment ref="J1" authorId="0">
      <text>
        <r>
          <rPr>
            <b/>
            <sz val="8"/>
            <rFont val="Tahoma"/>
            <family val="0"/>
          </rPr>
          <t>errechneter durchschnittlicher Stromverbrauch pro Tag</t>
        </r>
      </text>
    </comment>
    <comment ref="K1" authorId="0">
      <text>
        <r>
          <rPr>
            <b/>
            <sz val="8"/>
            <rFont val="Tahoma"/>
            <family val="0"/>
          </rPr>
          <t>Die "Top 10" der Stromverbraucher</t>
        </r>
        <r>
          <rPr>
            <sz val="8"/>
            <rFont val="Tahoma"/>
            <family val="0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0"/>
          </rPr>
          <t>Preis je kWh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2"/>
          </rPr>
          <t xml:space="preserve">Kosten für das jeweilige Gerät pro Nutzungsstunde, also ohne Stand-By
farbig hervorgehoben wird das "teuerste" Gerät
</t>
        </r>
      </text>
    </comment>
    <comment ref="M1" authorId="0">
      <text>
        <r>
          <rPr>
            <b/>
            <sz val="8"/>
            <rFont val="Tahoma"/>
            <family val="0"/>
          </rPr>
          <t>Kosten für das Gerät pro Tag (inkl. Stand-By Betrieb)
farbig hervorgehoben wird das teuerste Gerät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Anzahl Tage pro Jahr</t>
        </r>
        <r>
          <rPr>
            <sz val="8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8"/>
            <rFont val="Tahoma"/>
            <family val="0"/>
          </rPr>
          <t>Anteil des jeweiligenb Geräts am Gesamtstromverbrauch</t>
        </r>
        <r>
          <rPr>
            <sz val="8"/>
            <rFont val="Tahoma"/>
            <family val="0"/>
          </rPr>
          <t xml:space="preserve">
</t>
        </r>
      </text>
    </comment>
    <comment ref="N1" authorId="0">
      <text>
        <r>
          <rPr>
            <b/>
            <sz val="8"/>
            <rFont val="Tahoma"/>
            <family val="0"/>
          </rPr>
          <t>Dies kostet das jeweilige Gerät pro Jahr inkl. Stand-By Betrieb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Art des Geräts:
schaltbar=kann vollständig ausgeschaltet werden
standby=befindet sich im ausgeschalteten Zustand im Stand-By Modus
an=Gerät ist immer eingeschaltet</t>
        </r>
      </text>
    </comment>
  </commentList>
</comments>
</file>

<file path=xl/sharedStrings.xml><?xml version="1.0" encoding="utf-8"?>
<sst xmlns="http://schemas.openxmlformats.org/spreadsheetml/2006/main" count="167" uniqueCount="72">
  <si>
    <t>Gerät</t>
  </si>
  <si>
    <t>Art</t>
  </si>
  <si>
    <t>Toaster</t>
  </si>
  <si>
    <t>Standby</t>
  </si>
  <si>
    <t>an</t>
  </si>
  <si>
    <t>Leuchte Eßtisch</t>
  </si>
  <si>
    <t>schaltbar</t>
  </si>
  <si>
    <t>Mikrowelle</t>
  </si>
  <si>
    <t>Kühlschrank</t>
  </si>
  <si>
    <t>Kosten pro Tag</t>
  </si>
  <si>
    <t>Kosten pro Jahr</t>
  </si>
  <si>
    <t>h</t>
  </si>
  <si>
    <t>Leistungs-aufnahme [W]</t>
  </si>
  <si>
    <t>Zimmer</t>
  </si>
  <si>
    <t>Wohnzimmer</t>
  </si>
  <si>
    <t>Küche</t>
  </si>
  <si>
    <t>Dunstabzugshaube</t>
  </si>
  <si>
    <t>Schranklicht</t>
  </si>
  <si>
    <t>Küchenmaschine</t>
  </si>
  <si>
    <t>Klemmlicht</t>
  </si>
  <si>
    <t>Fernseher</t>
  </si>
  <si>
    <t>Beamer</t>
  </si>
  <si>
    <t>Playstation 3</t>
  </si>
  <si>
    <t>Playstation 2</t>
  </si>
  <si>
    <t>Ladestation Telefon</t>
  </si>
  <si>
    <t>Summe</t>
  </si>
  <si>
    <t>standby</t>
  </si>
  <si>
    <t>Kosten pro Betriebs-stunde</t>
  </si>
  <si>
    <t>Geschirrspüler</t>
  </si>
  <si>
    <t>Boiler</t>
  </si>
  <si>
    <t>Licht</t>
  </si>
  <si>
    <t>Durchlauferhitzer</t>
  </si>
  <si>
    <t>Bad</t>
  </si>
  <si>
    <t>Schlafen</t>
  </si>
  <si>
    <t>Deckenfluter</t>
  </si>
  <si>
    <t>Leuchte Nachttisch</t>
  </si>
  <si>
    <t>Flur</t>
  </si>
  <si>
    <t>Leuchte</t>
  </si>
  <si>
    <t>Lichterkette</t>
  </si>
  <si>
    <t>Büro</t>
  </si>
  <si>
    <t>ISDN Anlage</t>
  </si>
  <si>
    <t>NTBA</t>
  </si>
  <si>
    <t>DSL Modem</t>
  </si>
  <si>
    <t>Splitter</t>
  </si>
  <si>
    <t>WLAN Router</t>
  </si>
  <si>
    <t>Fax-Drucker</t>
  </si>
  <si>
    <t>Anteil Strom-verbrauch</t>
  </si>
  <si>
    <t>ohne</t>
  </si>
  <si>
    <t>Ladegerät Kamera</t>
  </si>
  <si>
    <t>Fax</t>
  </si>
  <si>
    <t>ISDN Telefon</t>
  </si>
  <si>
    <t>Lautsprecher</t>
  </si>
  <si>
    <t>LCD Schirm</t>
  </si>
  <si>
    <t>USB Hub</t>
  </si>
  <si>
    <t>Laserdrucker</t>
  </si>
  <si>
    <t>Ladegeräte</t>
  </si>
  <si>
    <t>Waschmaschine</t>
  </si>
  <si>
    <t>Keller</t>
  </si>
  <si>
    <t>Staubsauger</t>
  </si>
  <si>
    <t>Verbrauch pro Tag [kWh]</t>
  </si>
  <si>
    <t>kWh</t>
  </si>
  <si>
    <t>kWh/d</t>
  </si>
  <si>
    <t xml:space="preserve">Verbrauch bei Langzeitmessung </t>
  </si>
  <si>
    <t>Ranking</t>
  </si>
  <si>
    <t>Nutzungsdauer pro Tag</t>
  </si>
  <si>
    <t>Senseo Kaffeemaschine</t>
  </si>
  <si>
    <t>Schnurlostelefon (2er Set)</t>
  </si>
  <si>
    <t>Netzteil Laptop</t>
  </si>
  <si>
    <t>Schreibtischleuchte</t>
  </si>
  <si>
    <t>USB Festplatte</t>
  </si>
  <si>
    <t>DVB-S Receiver</t>
  </si>
  <si>
    <t>Stereoanlage (erweitert)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</si>
</sst>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0\ &quot;€&quot;_-;\-* #,##0.000\ &quot;€&quot;_-;_-* &quot;-&quot;???\ &quot;€&quot;_-;_-@_-"/>
    <numFmt numFmtId="166" formatCode="h:mm;@"/>
    <numFmt numFmtId="167" formatCode="#,##0.000"/>
    <numFmt numFmtId="168" formatCode="0.000"/>
    <numFmt numFmtId="169" formatCode="0.0%"/>
    <numFmt numFmtId="170" formatCode="#,##0.00_ ;[Red]\-#,##0.00\ 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44" fontId="0" fillId="0" borderId="0" xfId="45" applyFon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70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44" fontId="0" fillId="0" borderId="10" xfId="45" applyFont="1" applyBorder="1" applyAlignment="1">
      <alignment/>
    </xf>
    <xf numFmtId="169" fontId="0" fillId="0" borderId="10" xfId="50" applyNumberFormat="1" applyFont="1" applyBorder="1" applyAlignment="1">
      <alignment/>
    </xf>
    <xf numFmtId="170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165" fontId="1" fillId="33" borderId="10" xfId="45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19" sqref="S19"/>
    </sheetView>
  </sheetViews>
  <sheetFormatPr defaultColWidth="11.421875" defaultRowHeight="12.75"/>
  <cols>
    <col min="1" max="1" width="25.140625" style="0" bestFit="1" customWidth="1"/>
    <col min="2" max="2" width="12.00390625" style="0" bestFit="1" customWidth="1"/>
    <col min="3" max="3" width="8.57421875" style="0" bestFit="1" customWidth="1"/>
    <col min="4" max="4" width="8.421875" style="0" bestFit="1" customWidth="1"/>
    <col min="5" max="5" width="5.00390625" style="0" bestFit="1" customWidth="1"/>
    <col min="6" max="6" width="5.140625" style="0" bestFit="1" customWidth="1"/>
    <col min="7" max="7" width="6.140625" style="0" bestFit="1" customWidth="1"/>
    <col min="8" max="8" width="6.7109375" style="8" bestFit="1" customWidth="1"/>
    <col min="9" max="9" width="14.421875" style="5" customWidth="1"/>
    <col min="10" max="10" width="10.28125" style="2" customWidth="1"/>
    <col min="11" max="11" width="8.421875" style="7" bestFit="1" customWidth="1"/>
    <col min="12" max="12" width="10.8515625" style="2" customWidth="1"/>
    <col min="14" max="14" width="10.7109375" style="0" bestFit="1" customWidth="1"/>
    <col min="15" max="15" width="10.140625" style="0" customWidth="1"/>
  </cols>
  <sheetData>
    <row r="1" spans="1:15" s="1" customFormat="1" ht="25.5" customHeight="1">
      <c r="A1" s="25" t="s">
        <v>0</v>
      </c>
      <c r="B1" s="25" t="s">
        <v>13</v>
      </c>
      <c r="C1" s="25" t="s">
        <v>1</v>
      </c>
      <c r="D1" s="27" t="s">
        <v>12</v>
      </c>
      <c r="E1" s="27"/>
      <c r="F1" s="27" t="s">
        <v>62</v>
      </c>
      <c r="G1" s="27"/>
      <c r="H1" s="27"/>
      <c r="I1" s="10" t="s">
        <v>64</v>
      </c>
      <c r="J1" s="28" t="s">
        <v>59</v>
      </c>
      <c r="K1" s="29" t="s">
        <v>63</v>
      </c>
      <c r="L1" s="28" t="s">
        <v>27</v>
      </c>
      <c r="M1" s="9" t="s">
        <v>9</v>
      </c>
      <c r="N1" s="9" t="s">
        <v>10</v>
      </c>
      <c r="O1" s="27" t="s">
        <v>46</v>
      </c>
    </row>
    <row r="2" spans="1:15" s="1" customFormat="1" ht="25.5" customHeight="1">
      <c r="A2" s="26"/>
      <c r="B2" s="26"/>
      <c r="C2" s="26"/>
      <c r="D2" s="9" t="s">
        <v>3</v>
      </c>
      <c r="E2" s="9" t="s">
        <v>4</v>
      </c>
      <c r="F2" s="9" t="s">
        <v>60</v>
      </c>
      <c r="G2" s="9" t="s">
        <v>11</v>
      </c>
      <c r="H2" s="11" t="s">
        <v>61</v>
      </c>
      <c r="I2" s="12" t="s">
        <v>11</v>
      </c>
      <c r="J2" s="28"/>
      <c r="K2" s="29"/>
      <c r="L2" s="28"/>
      <c r="M2" s="24">
        <v>0.149</v>
      </c>
      <c r="N2" s="13">
        <v>365</v>
      </c>
      <c r="O2" s="27"/>
    </row>
    <row r="3" spans="1:15" ht="12.75">
      <c r="A3" s="22" t="s">
        <v>30</v>
      </c>
      <c r="B3" s="22" t="s">
        <v>32</v>
      </c>
      <c r="C3" s="22" t="s">
        <v>6</v>
      </c>
      <c r="D3" s="22">
        <v>0</v>
      </c>
      <c r="E3" s="22">
        <v>40</v>
      </c>
      <c r="F3" s="20"/>
      <c r="G3" s="20"/>
      <c r="H3" s="14">
        <f>IF(AND(F3&gt;0,G3&gt;0),F3*24/G3,0)</f>
        <v>0</v>
      </c>
      <c r="I3" s="23">
        <v>1</v>
      </c>
      <c r="J3" s="15">
        <f aca="true" t="shared" si="0" ref="J3:J34">I3*IF(H3&gt;0,H3/24,E3/1000)+IF(C3="schaltbar",0,(24-I3)*D3/1000)</f>
        <v>0.04</v>
      </c>
      <c r="K3" s="21">
        <f aca="true" t="shared" si="1" ref="K3:K34">RANK(J3,$J$3:$J$53)</f>
        <v>25</v>
      </c>
      <c r="L3" s="17">
        <f aca="true" t="shared" si="2" ref="L3:L34">+E3/1000*$M$2</f>
        <v>0.00596</v>
      </c>
      <c r="M3" s="17">
        <f aca="true" t="shared" si="3" ref="M3:M34">+J3*$M$2</f>
        <v>0.00596</v>
      </c>
      <c r="N3" s="18">
        <f aca="true" t="shared" si="4" ref="N3:N34">+M3*$N$2</f>
        <v>2.1754000000000002</v>
      </c>
      <c r="O3" s="19">
        <f aca="true" t="shared" si="5" ref="O3:O34">+N3/$N$54</f>
        <v>0.0069312051765641905</v>
      </c>
    </row>
    <row r="4" spans="1:15" ht="12.75">
      <c r="A4" s="22" t="s">
        <v>31</v>
      </c>
      <c r="B4" s="22" t="s">
        <v>32</v>
      </c>
      <c r="C4" s="22" t="s">
        <v>26</v>
      </c>
      <c r="D4" s="22"/>
      <c r="E4" s="22"/>
      <c r="F4" s="20"/>
      <c r="G4" s="20"/>
      <c r="H4" s="14">
        <f aca="true" t="shared" si="6" ref="H4:H52">IF(AND(F4&gt;0,G4&gt;0),F4*24/G4,0)</f>
        <v>0</v>
      </c>
      <c r="I4" s="23">
        <v>0</v>
      </c>
      <c r="J4" s="15">
        <f t="shared" si="0"/>
        <v>0</v>
      </c>
      <c r="K4" s="21">
        <f t="shared" si="1"/>
        <v>33</v>
      </c>
      <c r="L4" s="17">
        <f t="shared" si="2"/>
        <v>0</v>
      </c>
      <c r="M4" s="17">
        <f t="shared" si="3"/>
        <v>0</v>
      </c>
      <c r="N4" s="18">
        <f t="shared" si="4"/>
        <v>0</v>
      </c>
      <c r="O4" s="19">
        <f t="shared" si="5"/>
        <v>0</v>
      </c>
    </row>
    <row r="5" spans="1:15" ht="12.75">
      <c r="A5" s="22" t="s">
        <v>44</v>
      </c>
      <c r="B5" s="22" t="s">
        <v>39</v>
      </c>
      <c r="C5" s="22" t="s">
        <v>4</v>
      </c>
      <c r="D5" s="22">
        <v>9</v>
      </c>
      <c r="E5" s="22">
        <v>9</v>
      </c>
      <c r="F5" s="20"/>
      <c r="G5" s="20"/>
      <c r="H5" s="14">
        <f t="shared" si="6"/>
        <v>0</v>
      </c>
      <c r="I5" s="23">
        <v>24</v>
      </c>
      <c r="J5" s="15">
        <f t="shared" si="0"/>
        <v>0.21599999999999997</v>
      </c>
      <c r="K5" s="21">
        <f t="shared" si="1"/>
        <v>6</v>
      </c>
      <c r="L5" s="17">
        <f t="shared" si="2"/>
        <v>0.0013409999999999997</v>
      </c>
      <c r="M5" s="17">
        <f t="shared" si="3"/>
        <v>0.032184</v>
      </c>
      <c r="N5" s="18">
        <f t="shared" si="4"/>
        <v>11.74716</v>
      </c>
      <c r="O5" s="19">
        <f t="shared" si="5"/>
        <v>0.03742850795344662</v>
      </c>
    </row>
    <row r="6" spans="1:15" ht="12.75">
      <c r="A6" s="22" t="s">
        <v>53</v>
      </c>
      <c r="B6" s="22" t="s">
        <v>39</v>
      </c>
      <c r="C6" s="22" t="s">
        <v>6</v>
      </c>
      <c r="D6" s="22">
        <v>0</v>
      </c>
      <c r="E6" s="22">
        <v>13</v>
      </c>
      <c r="F6" s="20"/>
      <c r="G6" s="20"/>
      <c r="H6" s="14">
        <f t="shared" si="6"/>
        <v>0</v>
      </c>
      <c r="I6" s="23">
        <v>4</v>
      </c>
      <c r="J6" s="15">
        <f t="shared" si="0"/>
        <v>0.052</v>
      </c>
      <c r="K6" s="21">
        <f t="shared" si="1"/>
        <v>22</v>
      </c>
      <c r="L6" s="17">
        <f t="shared" si="2"/>
        <v>0.001937</v>
      </c>
      <c r="M6" s="17">
        <f t="shared" si="3"/>
        <v>0.007748</v>
      </c>
      <c r="N6" s="18">
        <f t="shared" si="4"/>
        <v>2.82802</v>
      </c>
      <c r="O6" s="19">
        <f t="shared" si="5"/>
        <v>0.009010566729533447</v>
      </c>
    </row>
    <row r="7" spans="1:18" ht="12.75">
      <c r="A7" s="22" t="s">
        <v>69</v>
      </c>
      <c r="B7" s="22" t="s">
        <v>39</v>
      </c>
      <c r="C7" s="22" t="s">
        <v>6</v>
      </c>
      <c r="D7" s="22">
        <v>0</v>
      </c>
      <c r="E7" s="22">
        <v>18</v>
      </c>
      <c r="F7" s="20"/>
      <c r="G7" s="20"/>
      <c r="H7" s="14">
        <f t="shared" si="6"/>
        <v>0</v>
      </c>
      <c r="I7" s="23">
        <v>4</v>
      </c>
      <c r="J7" s="15">
        <f t="shared" si="0"/>
        <v>0.072</v>
      </c>
      <c r="K7" s="21">
        <f t="shared" si="1"/>
        <v>20</v>
      </c>
      <c r="L7" s="17">
        <f t="shared" si="2"/>
        <v>0.0026819999999999995</v>
      </c>
      <c r="M7" s="17">
        <f t="shared" si="3"/>
        <v>0.010727999999999998</v>
      </c>
      <c r="N7" s="18">
        <f t="shared" si="4"/>
        <v>3.9157199999999994</v>
      </c>
      <c r="O7" s="19">
        <f t="shared" si="5"/>
        <v>0.01247616931781554</v>
      </c>
      <c r="R7" s="3"/>
    </row>
    <row r="8" spans="1:15" ht="12.75">
      <c r="A8" s="22" t="s">
        <v>43</v>
      </c>
      <c r="B8" s="22" t="s">
        <v>39</v>
      </c>
      <c r="C8" s="22" t="s">
        <v>47</v>
      </c>
      <c r="D8" s="22">
        <v>0</v>
      </c>
      <c r="E8" s="22">
        <v>0</v>
      </c>
      <c r="F8" s="20"/>
      <c r="G8" s="20"/>
      <c r="H8" s="14">
        <f t="shared" si="6"/>
        <v>0</v>
      </c>
      <c r="I8" s="23">
        <v>24</v>
      </c>
      <c r="J8" s="15">
        <f t="shared" si="0"/>
        <v>0</v>
      </c>
      <c r="K8" s="21">
        <f t="shared" si="1"/>
        <v>33</v>
      </c>
      <c r="L8" s="17">
        <f t="shared" si="2"/>
        <v>0</v>
      </c>
      <c r="M8" s="17">
        <f t="shared" si="3"/>
        <v>0</v>
      </c>
      <c r="N8" s="18">
        <f t="shared" si="4"/>
        <v>0</v>
      </c>
      <c r="O8" s="19">
        <f t="shared" si="5"/>
        <v>0</v>
      </c>
    </row>
    <row r="9" spans="1:15" ht="12.75">
      <c r="A9" s="22" t="s">
        <v>68</v>
      </c>
      <c r="B9" s="22" t="s">
        <v>39</v>
      </c>
      <c r="C9" s="22" t="s">
        <v>6</v>
      </c>
      <c r="D9" s="22">
        <v>0</v>
      </c>
      <c r="E9" s="22">
        <v>36</v>
      </c>
      <c r="F9" s="20"/>
      <c r="G9" s="20"/>
      <c r="H9" s="14">
        <f t="shared" si="6"/>
        <v>0</v>
      </c>
      <c r="I9" s="23">
        <v>3</v>
      </c>
      <c r="J9" s="15">
        <f t="shared" si="0"/>
        <v>0.10799999999999998</v>
      </c>
      <c r="K9" s="21">
        <f t="shared" si="1"/>
        <v>18</v>
      </c>
      <c r="L9" s="17">
        <f t="shared" si="2"/>
        <v>0.005363999999999999</v>
      </c>
      <c r="M9" s="17">
        <f t="shared" si="3"/>
        <v>0.016092</v>
      </c>
      <c r="N9" s="18">
        <f t="shared" si="4"/>
        <v>5.87358</v>
      </c>
      <c r="O9" s="19">
        <f t="shared" si="5"/>
        <v>0.01871425397672331</v>
      </c>
    </row>
    <row r="10" spans="1:15" ht="12.75">
      <c r="A10" s="22" t="s">
        <v>66</v>
      </c>
      <c r="B10" s="22" t="s">
        <v>39</v>
      </c>
      <c r="C10" s="22" t="s">
        <v>4</v>
      </c>
      <c r="D10" s="22">
        <v>0</v>
      </c>
      <c r="E10" s="22">
        <v>0</v>
      </c>
      <c r="F10" s="20"/>
      <c r="G10" s="20"/>
      <c r="H10" s="14">
        <f t="shared" si="6"/>
        <v>0</v>
      </c>
      <c r="I10" s="23">
        <v>24</v>
      </c>
      <c r="J10" s="15">
        <f t="shared" si="0"/>
        <v>0</v>
      </c>
      <c r="K10" s="21">
        <f t="shared" si="1"/>
        <v>33</v>
      </c>
      <c r="L10" s="17">
        <f t="shared" si="2"/>
        <v>0</v>
      </c>
      <c r="M10" s="17">
        <f t="shared" si="3"/>
        <v>0</v>
      </c>
      <c r="N10" s="18">
        <f t="shared" si="4"/>
        <v>0</v>
      </c>
      <c r="O10" s="19">
        <f t="shared" si="5"/>
        <v>0</v>
      </c>
    </row>
    <row r="11" spans="1:15" ht="12.75">
      <c r="A11" s="22" t="s">
        <v>41</v>
      </c>
      <c r="B11" s="22" t="s">
        <v>39</v>
      </c>
      <c r="C11" s="22" t="s">
        <v>47</v>
      </c>
      <c r="D11" s="22">
        <v>0</v>
      </c>
      <c r="E11" s="22">
        <v>0</v>
      </c>
      <c r="F11" s="20"/>
      <c r="G11" s="20"/>
      <c r="H11" s="14">
        <f t="shared" si="6"/>
        <v>0</v>
      </c>
      <c r="I11" s="23">
        <v>24</v>
      </c>
      <c r="J11" s="15">
        <f t="shared" si="0"/>
        <v>0</v>
      </c>
      <c r="K11" s="21">
        <f t="shared" si="1"/>
        <v>33</v>
      </c>
      <c r="L11" s="17">
        <f t="shared" si="2"/>
        <v>0</v>
      </c>
      <c r="M11" s="17">
        <f t="shared" si="3"/>
        <v>0</v>
      </c>
      <c r="N11" s="18">
        <f t="shared" si="4"/>
        <v>0</v>
      </c>
      <c r="O11" s="19">
        <f t="shared" si="5"/>
        <v>0</v>
      </c>
    </row>
    <row r="12" spans="1:15" ht="12.75">
      <c r="A12" s="22" t="s">
        <v>67</v>
      </c>
      <c r="B12" s="22" t="s">
        <v>39</v>
      </c>
      <c r="C12" s="22" t="s">
        <v>26</v>
      </c>
      <c r="D12" s="22">
        <v>0</v>
      </c>
      <c r="E12" s="22">
        <v>6</v>
      </c>
      <c r="F12" s="20"/>
      <c r="G12" s="20"/>
      <c r="H12" s="14">
        <f t="shared" si="6"/>
        <v>0</v>
      </c>
      <c r="I12" s="23">
        <v>16</v>
      </c>
      <c r="J12" s="15">
        <f t="shared" si="0"/>
        <v>0.096</v>
      </c>
      <c r="K12" s="21">
        <f t="shared" si="1"/>
        <v>19</v>
      </c>
      <c r="L12" s="17">
        <f t="shared" si="2"/>
        <v>0.0008939999999999999</v>
      </c>
      <c r="M12" s="17">
        <f t="shared" si="3"/>
        <v>0.014303999999999999</v>
      </c>
      <c r="N12" s="18">
        <f t="shared" si="4"/>
        <v>5.22096</v>
      </c>
      <c r="O12" s="19">
        <f t="shared" si="5"/>
        <v>0.016634892423754054</v>
      </c>
    </row>
    <row r="13" spans="1:15" ht="12.75">
      <c r="A13" s="22" t="s">
        <v>30</v>
      </c>
      <c r="B13" s="22" t="s">
        <v>39</v>
      </c>
      <c r="C13" s="22" t="s">
        <v>6</v>
      </c>
      <c r="D13" s="22">
        <v>0</v>
      </c>
      <c r="E13" s="22"/>
      <c r="F13" s="20"/>
      <c r="G13" s="20"/>
      <c r="H13" s="14">
        <f t="shared" si="6"/>
        <v>0</v>
      </c>
      <c r="I13" s="23">
        <v>0</v>
      </c>
      <c r="J13" s="15">
        <f t="shared" si="0"/>
        <v>0</v>
      </c>
      <c r="K13" s="21">
        <f t="shared" si="1"/>
        <v>33</v>
      </c>
      <c r="L13" s="17">
        <f t="shared" si="2"/>
        <v>0</v>
      </c>
      <c r="M13" s="17">
        <f t="shared" si="3"/>
        <v>0</v>
      </c>
      <c r="N13" s="18">
        <f t="shared" si="4"/>
        <v>0</v>
      </c>
      <c r="O13" s="19">
        <f t="shared" si="5"/>
        <v>0</v>
      </c>
    </row>
    <row r="14" spans="1:15" ht="12.75">
      <c r="A14" s="22" t="s">
        <v>52</v>
      </c>
      <c r="B14" s="22" t="s">
        <v>39</v>
      </c>
      <c r="C14" s="22" t="s">
        <v>6</v>
      </c>
      <c r="D14" s="22">
        <v>0</v>
      </c>
      <c r="E14" s="22">
        <v>43</v>
      </c>
      <c r="F14" s="20"/>
      <c r="G14" s="20"/>
      <c r="H14" s="14">
        <f t="shared" si="6"/>
        <v>0</v>
      </c>
      <c r="I14" s="23">
        <v>4</v>
      </c>
      <c r="J14" s="15">
        <f t="shared" si="0"/>
        <v>0.172</v>
      </c>
      <c r="K14" s="21">
        <f t="shared" si="1"/>
        <v>13</v>
      </c>
      <c r="L14" s="17">
        <f t="shared" si="2"/>
        <v>0.0064069999999999995</v>
      </c>
      <c r="M14" s="17">
        <f t="shared" si="3"/>
        <v>0.025627999999999998</v>
      </c>
      <c r="N14" s="18">
        <f t="shared" si="4"/>
        <v>9.35422</v>
      </c>
      <c r="O14" s="19">
        <f t="shared" si="5"/>
        <v>0.029804182259226014</v>
      </c>
    </row>
    <row r="15" spans="1:15" ht="12.75">
      <c r="A15" s="22" t="s">
        <v>51</v>
      </c>
      <c r="B15" s="22" t="s">
        <v>39</v>
      </c>
      <c r="C15" s="22" t="s">
        <v>6</v>
      </c>
      <c r="D15" s="22">
        <v>0</v>
      </c>
      <c r="E15" s="22">
        <v>0</v>
      </c>
      <c r="F15" s="20"/>
      <c r="G15" s="20"/>
      <c r="H15" s="14">
        <f t="shared" si="6"/>
        <v>0</v>
      </c>
      <c r="I15" s="23">
        <v>4</v>
      </c>
      <c r="J15" s="15">
        <f t="shared" si="0"/>
        <v>0</v>
      </c>
      <c r="K15" s="21">
        <f t="shared" si="1"/>
        <v>33</v>
      </c>
      <c r="L15" s="17">
        <f t="shared" si="2"/>
        <v>0</v>
      </c>
      <c r="M15" s="17">
        <f t="shared" si="3"/>
        <v>0</v>
      </c>
      <c r="N15" s="18">
        <f t="shared" si="4"/>
        <v>0</v>
      </c>
      <c r="O15" s="19">
        <f t="shared" si="5"/>
        <v>0</v>
      </c>
    </row>
    <row r="16" spans="1:15" ht="12.75">
      <c r="A16" s="22" t="s">
        <v>54</v>
      </c>
      <c r="B16" s="22" t="s">
        <v>39</v>
      </c>
      <c r="C16" s="22" t="s">
        <v>6</v>
      </c>
      <c r="D16" s="22">
        <v>0</v>
      </c>
      <c r="E16" s="22">
        <v>13</v>
      </c>
      <c r="F16" s="20"/>
      <c r="G16" s="20"/>
      <c r="H16" s="14">
        <f t="shared" si="6"/>
        <v>0</v>
      </c>
      <c r="I16" s="23">
        <v>0.08333333333333333</v>
      </c>
      <c r="J16" s="15">
        <f t="shared" si="0"/>
        <v>0.0010833333333333333</v>
      </c>
      <c r="K16" s="21">
        <f t="shared" si="1"/>
        <v>32</v>
      </c>
      <c r="L16" s="17">
        <f t="shared" si="2"/>
        <v>0.001937</v>
      </c>
      <c r="M16" s="17">
        <f t="shared" si="3"/>
        <v>0.00016141666666666664</v>
      </c>
      <c r="N16" s="18">
        <f t="shared" si="4"/>
        <v>0.05891708333333332</v>
      </c>
      <c r="O16" s="19">
        <f t="shared" si="5"/>
        <v>0.00018772014019861343</v>
      </c>
    </row>
    <row r="17" spans="1:15" ht="12.75">
      <c r="A17" s="22" t="s">
        <v>55</v>
      </c>
      <c r="B17" s="22" t="s">
        <v>39</v>
      </c>
      <c r="C17" s="22" t="s">
        <v>6</v>
      </c>
      <c r="D17" s="22">
        <v>11</v>
      </c>
      <c r="E17" s="22">
        <v>11</v>
      </c>
      <c r="F17" s="20"/>
      <c r="G17" s="20"/>
      <c r="H17" s="14">
        <f t="shared" si="6"/>
        <v>0</v>
      </c>
      <c r="I17" s="23">
        <v>0.16666666666666666</v>
      </c>
      <c r="J17" s="15">
        <f t="shared" si="0"/>
        <v>0.001833333333333333</v>
      </c>
      <c r="K17" s="21">
        <f t="shared" si="1"/>
        <v>31</v>
      </c>
      <c r="L17" s="17">
        <f t="shared" si="2"/>
        <v>0.0016389999999999998</v>
      </c>
      <c r="M17" s="17">
        <f t="shared" si="3"/>
        <v>0.0002731666666666666</v>
      </c>
      <c r="N17" s="18">
        <f t="shared" si="4"/>
        <v>0.09970583333333331</v>
      </c>
      <c r="O17" s="19">
        <f t="shared" si="5"/>
        <v>0.000317680237259192</v>
      </c>
    </row>
    <row r="18" spans="1:15" ht="12.75">
      <c r="A18" s="22" t="s">
        <v>48</v>
      </c>
      <c r="B18" s="22" t="s">
        <v>39</v>
      </c>
      <c r="C18" s="22" t="s">
        <v>26</v>
      </c>
      <c r="D18" s="22">
        <v>0</v>
      </c>
      <c r="E18" s="22"/>
      <c r="F18" s="20"/>
      <c r="G18" s="20"/>
      <c r="H18" s="14">
        <f t="shared" si="6"/>
        <v>0</v>
      </c>
      <c r="I18" s="23">
        <v>24</v>
      </c>
      <c r="J18" s="15">
        <f t="shared" si="0"/>
        <v>0</v>
      </c>
      <c r="K18" s="21">
        <f t="shared" si="1"/>
        <v>33</v>
      </c>
      <c r="L18" s="17">
        <f t="shared" si="2"/>
        <v>0</v>
      </c>
      <c r="M18" s="17">
        <f t="shared" si="3"/>
        <v>0</v>
      </c>
      <c r="N18" s="18">
        <f t="shared" si="4"/>
        <v>0</v>
      </c>
      <c r="O18" s="19">
        <f t="shared" si="5"/>
        <v>0</v>
      </c>
    </row>
    <row r="19" spans="1:15" ht="12.75">
      <c r="A19" s="22" t="s">
        <v>50</v>
      </c>
      <c r="B19" s="22" t="s">
        <v>39</v>
      </c>
      <c r="C19" s="22" t="s">
        <v>4</v>
      </c>
      <c r="D19" s="22">
        <v>0</v>
      </c>
      <c r="E19" s="22">
        <v>0</v>
      </c>
      <c r="F19" s="20"/>
      <c r="G19" s="20"/>
      <c r="H19" s="14">
        <f t="shared" si="6"/>
        <v>0</v>
      </c>
      <c r="I19" s="23">
        <v>24</v>
      </c>
      <c r="J19" s="15">
        <f t="shared" si="0"/>
        <v>0</v>
      </c>
      <c r="K19" s="21">
        <f t="shared" si="1"/>
        <v>33</v>
      </c>
      <c r="L19" s="17">
        <f t="shared" si="2"/>
        <v>0</v>
      </c>
      <c r="M19" s="17">
        <f t="shared" si="3"/>
        <v>0</v>
      </c>
      <c r="N19" s="18">
        <f t="shared" si="4"/>
        <v>0</v>
      </c>
      <c r="O19" s="19">
        <f t="shared" si="5"/>
        <v>0</v>
      </c>
    </row>
    <row r="20" spans="1:15" ht="12.75">
      <c r="A20" s="22" t="s">
        <v>40</v>
      </c>
      <c r="B20" s="22" t="s">
        <v>39</v>
      </c>
      <c r="C20" s="22" t="s">
        <v>4</v>
      </c>
      <c r="D20" s="22">
        <v>9</v>
      </c>
      <c r="E20" s="22">
        <v>9</v>
      </c>
      <c r="F20" s="20"/>
      <c r="G20" s="20"/>
      <c r="H20" s="14">
        <f t="shared" si="6"/>
        <v>0</v>
      </c>
      <c r="I20" s="23">
        <v>24</v>
      </c>
      <c r="J20" s="15">
        <f t="shared" si="0"/>
        <v>0.21599999999999997</v>
      </c>
      <c r="K20" s="21">
        <f t="shared" si="1"/>
        <v>6</v>
      </c>
      <c r="L20" s="17">
        <f t="shared" si="2"/>
        <v>0.0013409999999999997</v>
      </c>
      <c r="M20" s="17">
        <f t="shared" si="3"/>
        <v>0.032184</v>
      </c>
      <c r="N20" s="18">
        <f t="shared" si="4"/>
        <v>11.74716</v>
      </c>
      <c r="O20" s="19">
        <f t="shared" si="5"/>
        <v>0.03742850795344662</v>
      </c>
    </row>
    <row r="21" spans="1:15" ht="12.75">
      <c r="A21" s="22" t="s">
        <v>45</v>
      </c>
      <c r="B21" s="22" t="s">
        <v>39</v>
      </c>
      <c r="C21" s="22" t="s">
        <v>4</v>
      </c>
      <c r="D21" s="22">
        <v>9</v>
      </c>
      <c r="E21" s="22">
        <v>9</v>
      </c>
      <c r="F21" s="20"/>
      <c r="G21" s="20"/>
      <c r="H21" s="14">
        <f t="shared" si="6"/>
        <v>0</v>
      </c>
      <c r="I21" s="23">
        <v>24</v>
      </c>
      <c r="J21" s="15">
        <f t="shared" si="0"/>
        <v>0.21599999999999997</v>
      </c>
      <c r="K21" s="21">
        <f t="shared" si="1"/>
        <v>6</v>
      </c>
      <c r="L21" s="17">
        <f t="shared" si="2"/>
        <v>0.0013409999999999997</v>
      </c>
      <c r="M21" s="17">
        <f t="shared" si="3"/>
        <v>0.032184</v>
      </c>
      <c r="N21" s="18">
        <f t="shared" si="4"/>
        <v>11.74716</v>
      </c>
      <c r="O21" s="19">
        <f t="shared" si="5"/>
        <v>0.03742850795344662</v>
      </c>
    </row>
    <row r="22" spans="1:15" ht="12.75">
      <c r="A22" s="22" t="s">
        <v>49</v>
      </c>
      <c r="B22" s="22" t="s">
        <v>39</v>
      </c>
      <c r="C22" s="22" t="s">
        <v>4</v>
      </c>
      <c r="D22" s="22">
        <v>9</v>
      </c>
      <c r="E22" s="22">
        <v>9</v>
      </c>
      <c r="F22" s="20"/>
      <c r="G22" s="20"/>
      <c r="H22" s="14">
        <f t="shared" si="6"/>
        <v>0</v>
      </c>
      <c r="I22" s="23">
        <v>24</v>
      </c>
      <c r="J22" s="15">
        <f t="shared" si="0"/>
        <v>0.21599999999999997</v>
      </c>
      <c r="K22" s="21">
        <f t="shared" si="1"/>
        <v>6</v>
      </c>
      <c r="L22" s="17">
        <f t="shared" si="2"/>
        <v>0.0013409999999999997</v>
      </c>
      <c r="M22" s="17">
        <f t="shared" si="3"/>
        <v>0.032184</v>
      </c>
      <c r="N22" s="18">
        <f t="shared" si="4"/>
        <v>11.74716</v>
      </c>
      <c r="O22" s="19">
        <f t="shared" si="5"/>
        <v>0.03742850795344662</v>
      </c>
    </row>
    <row r="23" spans="1:15" ht="12.75">
      <c r="A23" s="22" t="s">
        <v>42</v>
      </c>
      <c r="B23" s="22" t="s">
        <v>39</v>
      </c>
      <c r="C23" s="22" t="s">
        <v>4</v>
      </c>
      <c r="D23" s="22">
        <v>11</v>
      </c>
      <c r="E23" s="22">
        <v>11</v>
      </c>
      <c r="F23" s="20"/>
      <c r="G23" s="20"/>
      <c r="H23" s="14">
        <f t="shared" si="6"/>
        <v>0</v>
      </c>
      <c r="I23" s="23">
        <v>24.002777777777776</v>
      </c>
      <c r="J23" s="15">
        <f t="shared" si="0"/>
        <v>0.264</v>
      </c>
      <c r="K23" s="21">
        <f t="shared" si="1"/>
        <v>4</v>
      </c>
      <c r="L23" s="17">
        <f t="shared" si="2"/>
        <v>0.0016389999999999998</v>
      </c>
      <c r="M23" s="17">
        <f t="shared" si="3"/>
        <v>0.039336</v>
      </c>
      <c r="N23" s="18">
        <f t="shared" si="4"/>
        <v>14.357640000000002</v>
      </c>
      <c r="O23" s="19">
        <f t="shared" si="5"/>
        <v>0.045745954165323656</v>
      </c>
    </row>
    <row r="24" spans="1:15" ht="12.75">
      <c r="A24" s="22" t="s">
        <v>30</v>
      </c>
      <c r="B24" s="22" t="s">
        <v>36</v>
      </c>
      <c r="C24" s="22" t="s">
        <v>6</v>
      </c>
      <c r="D24" s="22"/>
      <c r="E24" s="22"/>
      <c r="F24" s="20"/>
      <c r="G24" s="20"/>
      <c r="H24" s="14">
        <f t="shared" si="6"/>
        <v>0</v>
      </c>
      <c r="I24" s="23">
        <v>0</v>
      </c>
      <c r="J24" s="15">
        <f t="shared" si="0"/>
        <v>0</v>
      </c>
      <c r="K24" s="21">
        <f t="shared" si="1"/>
        <v>33</v>
      </c>
      <c r="L24" s="17">
        <f t="shared" si="2"/>
        <v>0</v>
      </c>
      <c r="M24" s="17">
        <f t="shared" si="3"/>
        <v>0</v>
      </c>
      <c r="N24" s="18">
        <f t="shared" si="4"/>
        <v>0</v>
      </c>
      <c r="O24" s="19">
        <f t="shared" si="5"/>
        <v>0</v>
      </c>
    </row>
    <row r="25" spans="1:15" ht="12.75">
      <c r="A25" s="22" t="s">
        <v>37</v>
      </c>
      <c r="B25" s="22" t="s">
        <v>36</v>
      </c>
      <c r="C25" s="22" t="s">
        <v>6</v>
      </c>
      <c r="D25" s="22">
        <v>0</v>
      </c>
      <c r="E25" s="22">
        <v>22</v>
      </c>
      <c r="F25" s="20"/>
      <c r="G25" s="20"/>
      <c r="H25" s="14">
        <f t="shared" si="6"/>
        <v>0</v>
      </c>
      <c r="I25" s="23">
        <v>0.16666666666666666</v>
      </c>
      <c r="J25" s="15">
        <f t="shared" si="0"/>
        <v>0.003666666666666666</v>
      </c>
      <c r="K25" s="21">
        <f t="shared" si="1"/>
        <v>28</v>
      </c>
      <c r="L25" s="17">
        <f t="shared" si="2"/>
        <v>0.0032779999999999997</v>
      </c>
      <c r="M25" s="17">
        <f t="shared" si="3"/>
        <v>0.0005463333333333332</v>
      </c>
      <c r="N25" s="18">
        <f t="shared" si="4"/>
        <v>0.19941166666666663</v>
      </c>
      <c r="O25" s="19">
        <f t="shared" si="5"/>
        <v>0.000635360474518384</v>
      </c>
    </row>
    <row r="26" spans="1:15" ht="12.75">
      <c r="A26" s="22" t="s">
        <v>56</v>
      </c>
      <c r="B26" s="22" t="s">
        <v>57</v>
      </c>
      <c r="C26" s="22" t="s">
        <v>6</v>
      </c>
      <c r="D26" s="22"/>
      <c r="E26" s="22"/>
      <c r="F26" s="20">
        <v>0.85</v>
      </c>
      <c r="G26" s="20">
        <v>2</v>
      </c>
      <c r="H26" s="14">
        <f t="shared" si="6"/>
        <v>10.2</v>
      </c>
      <c r="I26" s="23">
        <v>0.5</v>
      </c>
      <c r="J26" s="15">
        <f t="shared" si="0"/>
        <v>0.2125</v>
      </c>
      <c r="K26" s="21">
        <f t="shared" si="1"/>
        <v>10</v>
      </c>
      <c r="L26" s="17">
        <f t="shared" si="2"/>
        <v>0</v>
      </c>
      <c r="M26" s="17">
        <f t="shared" si="3"/>
        <v>0.031662499999999996</v>
      </c>
      <c r="N26" s="18">
        <f t="shared" si="4"/>
        <v>11.5568125</v>
      </c>
      <c r="O26" s="19">
        <f t="shared" si="5"/>
        <v>0.036822027500497255</v>
      </c>
    </row>
    <row r="27" spans="1:15" ht="12.75">
      <c r="A27" s="22" t="s">
        <v>65</v>
      </c>
      <c r="B27" s="22" t="s">
        <v>15</v>
      </c>
      <c r="C27" s="22" t="s">
        <v>26</v>
      </c>
      <c r="D27" s="22">
        <v>6</v>
      </c>
      <c r="E27" s="22"/>
      <c r="F27" s="20"/>
      <c r="G27" s="20"/>
      <c r="H27" s="14">
        <f t="shared" si="6"/>
        <v>0</v>
      </c>
      <c r="I27" s="23">
        <v>0.016666666666666666</v>
      </c>
      <c r="J27" s="15">
        <f t="shared" si="0"/>
        <v>0.1439</v>
      </c>
      <c r="K27" s="21">
        <f t="shared" si="1"/>
        <v>16</v>
      </c>
      <c r="L27" s="17">
        <f t="shared" si="2"/>
        <v>0</v>
      </c>
      <c r="M27" s="17">
        <f t="shared" si="3"/>
        <v>0.021441099999999998</v>
      </c>
      <c r="N27" s="18">
        <f t="shared" si="4"/>
        <v>7.826001499999999</v>
      </c>
      <c r="O27" s="19">
        <f t="shared" si="5"/>
        <v>0.02493501062268967</v>
      </c>
    </row>
    <row r="28" spans="1:15" ht="12.75">
      <c r="A28" s="22" t="s">
        <v>17</v>
      </c>
      <c r="B28" s="22" t="s">
        <v>15</v>
      </c>
      <c r="C28" s="22" t="s">
        <v>6</v>
      </c>
      <c r="D28" s="22"/>
      <c r="E28" s="22">
        <v>62</v>
      </c>
      <c r="F28" s="20"/>
      <c r="G28" s="20"/>
      <c r="H28" s="14">
        <f t="shared" si="6"/>
        <v>0</v>
      </c>
      <c r="I28" s="23">
        <v>1</v>
      </c>
      <c r="J28" s="15">
        <f t="shared" si="0"/>
        <v>0.062</v>
      </c>
      <c r="K28" s="21">
        <f t="shared" si="1"/>
        <v>21</v>
      </c>
      <c r="L28" s="17">
        <f t="shared" si="2"/>
        <v>0.009238</v>
      </c>
      <c r="M28" s="17">
        <f t="shared" si="3"/>
        <v>0.009238</v>
      </c>
      <c r="N28" s="18">
        <f t="shared" si="4"/>
        <v>3.37187</v>
      </c>
      <c r="O28" s="19">
        <f t="shared" si="5"/>
        <v>0.010743368023674494</v>
      </c>
    </row>
    <row r="29" spans="1:15" ht="12.75">
      <c r="A29" s="22" t="s">
        <v>7</v>
      </c>
      <c r="B29" s="22" t="s">
        <v>15</v>
      </c>
      <c r="C29" s="22" t="s">
        <v>6</v>
      </c>
      <c r="D29" s="22">
        <v>0</v>
      </c>
      <c r="E29" s="22">
        <v>1400</v>
      </c>
      <c r="F29" s="20"/>
      <c r="G29" s="20"/>
      <c r="H29" s="14">
        <f t="shared" si="6"/>
        <v>0</v>
      </c>
      <c r="I29" s="23">
        <v>0.03333333333333333</v>
      </c>
      <c r="J29" s="15">
        <f t="shared" si="0"/>
        <v>0.04666666666666666</v>
      </c>
      <c r="K29" s="21">
        <f t="shared" si="1"/>
        <v>24</v>
      </c>
      <c r="L29" s="17">
        <f t="shared" si="2"/>
        <v>0.20859999999999998</v>
      </c>
      <c r="M29" s="17">
        <f t="shared" si="3"/>
        <v>0.006953333333333332</v>
      </c>
      <c r="N29" s="18">
        <f t="shared" si="4"/>
        <v>2.5379666666666663</v>
      </c>
      <c r="O29" s="19">
        <f t="shared" si="5"/>
        <v>0.008086406039324886</v>
      </c>
    </row>
    <row r="30" spans="1:15" ht="12.75">
      <c r="A30" s="22" t="s">
        <v>30</v>
      </c>
      <c r="B30" s="22" t="s">
        <v>15</v>
      </c>
      <c r="C30" s="22" t="s">
        <v>6</v>
      </c>
      <c r="D30" s="22">
        <v>0</v>
      </c>
      <c r="E30" s="22"/>
      <c r="F30" s="20"/>
      <c r="G30" s="20"/>
      <c r="H30" s="14">
        <f t="shared" si="6"/>
        <v>0</v>
      </c>
      <c r="I30" s="23">
        <v>0</v>
      </c>
      <c r="J30" s="15">
        <f t="shared" si="0"/>
        <v>0</v>
      </c>
      <c r="K30" s="21">
        <f t="shared" si="1"/>
        <v>33</v>
      </c>
      <c r="L30" s="17">
        <f t="shared" si="2"/>
        <v>0</v>
      </c>
      <c r="M30" s="17">
        <f t="shared" si="3"/>
        <v>0</v>
      </c>
      <c r="N30" s="18">
        <f t="shared" si="4"/>
        <v>0</v>
      </c>
      <c r="O30" s="19">
        <f t="shared" si="5"/>
        <v>0</v>
      </c>
    </row>
    <row r="31" spans="1:15" ht="12.75">
      <c r="A31" s="22" t="s">
        <v>8</v>
      </c>
      <c r="B31" s="22" t="s">
        <v>15</v>
      </c>
      <c r="C31" s="22" t="s">
        <v>4</v>
      </c>
      <c r="D31" s="22">
        <v>0</v>
      </c>
      <c r="E31" s="22">
        <v>110</v>
      </c>
      <c r="F31" s="20">
        <v>1.38</v>
      </c>
      <c r="G31" s="20">
        <f>20+0.466666666666667</f>
        <v>20.466666666666665</v>
      </c>
      <c r="H31" s="14">
        <f t="shared" si="6"/>
        <v>1.6182410423452769</v>
      </c>
      <c r="I31" s="23">
        <v>24</v>
      </c>
      <c r="J31" s="15">
        <f t="shared" si="0"/>
        <v>1.6182410423452769</v>
      </c>
      <c r="K31" s="16">
        <f t="shared" si="1"/>
        <v>1</v>
      </c>
      <c r="L31" s="17">
        <f t="shared" si="2"/>
        <v>0.01639</v>
      </c>
      <c r="M31" s="17">
        <f t="shared" si="3"/>
        <v>0.24111791530944623</v>
      </c>
      <c r="N31" s="18">
        <f t="shared" si="4"/>
        <v>88.00803908794788</v>
      </c>
      <c r="O31" s="19">
        <f t="shared" si="5"/>
        <v>0.2804090172408053</v>
      </c>
    </row>
    <row r="32" spans="1:15" ht="12.75">
      <c r="A32" s="22" t="s">
        <v>18</v>
      </c>
      <c r="B32" s="22" t="s">
        <v>15</v>
      </c>
      <c r="C32" s="22" t="s">
        <v>6</v>
      </c>
      <c r="D32" s="22">
        <v>0</v>
      </c>
      <c r="E32" s="22">
        <v>125</v>
      </c>
      <c r="F32" s="20"/>
      <c r="G32" s="20"/>
      <c r="H32" s="14">
        <f t="shared" si="6"/>
        <v>0</v>
      </c>
      <c r="I32" s="23">
        <v>0.016666666666666666</v>
      </c>
      <c r="J32" s="15">
        <f t="shared" si="0"/>
        <v>0.0020833333333333333</v>
      </c>
      <c r="K32" s="21">
        <f t="shared" si="1"/>
        <v>29</v>
      </c>
      <c r="L32" s="17">
        <f t="shared" si="2"/>
        <v>0.018625</v>
      </c>
      <c r="M32" s="17">
        <f t="shared" si="3"/>
        <v>0.00031041666666666663</v>
      </c>
      <c r="N32" s="18">
        <f t="shared" si="4"/>
        <v>0.11330208333333332</v>
      </c>
      <c r="O32" s="19">
        <f t="shared" si="5"/>
        <v>0.00036100026961271816</v>
      </c>
    </row>
    <row r="33" spans="1:15" ht="12.75">
      <c r="A33" s="22" t="s">
        <v>19</v>
      </c>
      <c r="B33" s="22" t="s">
        <v>15</v>
      </c>
      <c r="C33" s="22" t="s">
        <v>6</v>
      </c>
      <c r="D33" s="22">
        <v>0</v>
      </c>
      <c r="E33" s="22">
        <v>6</v>
      </c>
      <c r="F33" s="20"/>
      <c r="G33" s="20"/>
      <c r="H33" s="14">
        <f t="shared" si="6"/>
        <v>0</v>
      </c>
      <c r="I33" s="23">
        <v>0.3333333333333333</v>
      </c>
      <c r="J33" s="15">
        <f t="shared" si="0"/>
        <v>0.002</v>
      </c>
      <c r="K33" s="21">
        <f t="shared" si="1"/>
        <v>30</v>
      </c>
      <c r="L33" s="17">
        <f t="shared" si="2"/>
        <v>0.0008939999999999999</v>
      </c>
      <c r="M33" s="17">
        <f t="shared" si="3"/>
        <v>0.000298</v>
      </c>
      <c r="N33" s="18">
        <f t="shared" si="4"/>
        <v>0.10876999999999999</v>
      </c>
      <c r="O33" s="19">
        <f t="shared" si="5"/>
        <v>0.00034656025882820945</v>
      </c>
    </row>
    <row r="34" spans="1:15" ht="12.75">
      <c r="A34" s="22" t="s">
        <v>28</v>
      </c>
      <c r="B34" s="22" t="s">
        <v>15</v>
      </c>
      <c r="C34" s="22" t="s">
        <v>6</v>
      </c>
      <c r="D34" s="22"/>
      <c r="E34" s="22"/>
      <c r="F34" s="20"/>
      <c r="G34" s="20"/>
      <c r="H34" s="14">
        <f t="shared" si="6"/>
        <v>0</v>
      </c>
      <c r="I34" s="23">
        <v>0</v>
      </c>
      <c r="J34" s="15">
        <f t="shared" si="0"/>
        <v>0</v>
      </c>
      <c r="K34" s="21">
        <f t="shared" si="1"/>
        <v>33</v>
      </c>
      <c r="L34" s="17">
        <f t="shared" si="2"/>
        <v>0</v>
      </c>
      <c r="M34" s="17">
        <f t="shared" si="3"/>
        <v>0</v>
      </c>
      <c r="N34" s="18">
        <f t="shared" si="4"/>
        <v>0</v>
      </c>
      <c r="O34" s="19">
        <f t="shared" si="5"/>
        <v>0</v>
      </c>
    </row>
    <row r="35" spans="1:15" ht="12.75">
      <c r="A35" s="22" t="s">
        <v>16</v>
      </c>
      <c r="B35" s="22" t="s">
        <v>15</v>
      </c>
      <c r="C35" s="22" t="s">
        <v>6</v>
      </c>
      <c r="D35" s="22"/>
      <c r="E35" s="22">
        <v>240</v>
      </c>
      <c r="F35" s="20"/>
      <c r="G35" s="20"/>
      <c r="H35" s="14">
        <f t="shared" si="6"/>
        <v>0</v>
      </c>
      <c r="I35" s="23">
        <v>0.5</v>
      </c>
      <c r="J35" s="15">
        <f aca="true" t="shared" si="7" ref="J35:J66">I35*IF(H35&gt;0,H35/24,E35/1000)+IF(C35="schaltbar",0,(24-I35)*D35/1000)</f>
        <v>0.12</v>
      </c>
      <c r="K35" s="21">
        <f aca="true" t="shared" si="8" ref="K35:K66">RANK(J35,$J$3:$J$53)</f>
        <v>17</v>
      </c>
      <c r="L35" s="17">
        <f aca="true" t="shared" si="9" ref="L35:L52">+E35/1000*$M$2</f>
        <v>0.03576</v>
      </c>
      <c r="M35" s="17">
        <f aca="true" t="shared" si="10" ref="M35:M52">+J35*$M$2</f>
        <v>0.01788</v>
      </c>
      <c r="N35" s="18">
        <f aca="true" t="shared" si="11" ref="N35:N66">+M35*$N$2</f>
        <v>6.5262</v>
      </c>
      <c r="O35" s="19">
        <f aca="true" t="shared" si="12" ref="O35:O66">+N35/$N$54</f>
        <v>0.02079361552969257</v>
      </c>
    </row>
    <row r="36" spans="1:15" ht="12.75">
      <c r="A36" s="22" t="s">
        <v>29</v>
      </c>
      <c r="B36" s="22" t="s">
        <v>15</v>
      </c>
      <c r="C36" s="22" t="s">
        <v>4</v>
      </c>
      <c r="D36" s="22"/>
      <c r="E36" s="22"/>
      <c r="F36" s="20"/>
      <c r="G36" s="20"/>
      <c r="H36" s="14">
        <f t="shared" si="6"/>
        <v>0</v>
      </c>
      <c r="I36" s="23">
        <v>0</v>
      </c>
      <c r="J36" s="15">
        <f t="shared" si="7"/>
        <v>0</v>
      </c>
      <c r="K36" s="21">
        <f t="shared" si="8"/>
        <v>33</v>
      </c>
      <c r="L36" s="17">
        <f t="shared" si="9"/>
        <v>0</v>
      </c>
      <c r="M36" s="17">
        <f t="shared" si="10"/>
        <v>0</v>
      </c>
      <c r="N36" s="18">
        <f t="shared" si="11"/>
        <v>0</v>
      </c>
      <c r="O36" s="19">
        <f t="shared" si="12"/>
        <v>0</v>
      </c>
    </row>
    <row r="37" spans="1:15" ht="12.75">
      <c r="A37" s="22" t="s">
        <v>38</v>
      </c>
      <c r="B37" s="22" t="s">
        <v>33</v>
      </c>
      <c r="C37" s="22"/>
      <c r="D37" s="22"/>
      <c r="E37" s="22">
        <v>9</v>
      </c>
      <c r="F37" s="20"/>
      <c r="G37" s="20"/>
      <c r="H37" s="14">
        <f t="shared" si="6"/>
        <v>0</v>
      </c>
      <c r="I37" s="23">
        <v>0</v>
      </c>
      <c r="J37" s="15">
        <f t="shared" si="7"/>
        <v>0</v>
      </c>
      <c r="K37" s="21">
        <f t="shared" si="8"/>
        <v>33</v>
      </c>
      <c r="L37" s="17">
        <f t="shared" si="9"/>
        <v>0.0013409999999999997</v>
      </c>
      <c r="M37" s="17">
        <f t="shared" si="10"/>
        <v>0</v>
      </c>
      <c r="N37" s="18">
        <f t="shared" si="11"/>
        <v>0</v>
      </c>
      <c r="O37" s="19">
        <f t="shared" si="12"/>
        <v>0</v>
      </c>
    </row>
    <row r="38" spans="1:15" ht="12.75">
      <c r="A38" s="22" t="s">
        <v>30</v>
      </c>
      <c r="B38" s="22" t="s">
        <v>33</v>
      </c>
      <c r="C38" s="22" t="s">
        <v>6</v>
      </c>
      <c r="D38" s="22"/>
      <c r="E38" s="22"/>
      <c r="F38" s="20"/>
      <c r="G38" s="20"/>
      <c r="H38" s="14">
        <f t="shared" si="6"/>
        <v>0</v>
      </c>
      <c r="I38" s="23">
        <v>0</v>
      </c>
      <c r="J38" s="15">
        <f t="shared" si="7"/>
        <v>0</v>
      </c>
      <c r="K38" s="21">
        <f t="shared" si="8"/>
        <v>33</v>
      </c>
      <c r="L38" s="17">
        <f t="shared" si="9"/>
        <v>0</v>
      </c>
      <c r="M38" s="17">
        <f t="shared" si="10"/>
        <v>0</v>
      </c>
      <c r="N38" s="18">
        <f t="shared" si="11"/>
        <v>0</v>
      </c>
      <c r="O38" s="19">
        <f t="shared" si="12"/>
        <v>0</v>
      </c>
    </row>
    <row r="39" spans="1:15" ht="12.75">
      <c r="A39" s="22" t="s">
        <v>35</v>
      </c>
      <c r="B39" s="22" t="s">
        <v>33</v>
      </c>
      <c r="C39" s="22" t="s">
        <v>6</v>
      </c>
      <c r="D39" s="22">
        <v>0</v>
      </c>
      <c r="E39" s="22">
        <v>9</v>
      </c>
      <c r="F39" s="20"/>
      <c r="G39" s="20"/>
      <c r="H39" s="14">
        <f t="shared" si="6"/>
        <v>0</v>
      </c>
      <c r="I39" s="23">
        <v>1.5</v>
      </c>
      <c r="J39" s="15">
        <f t="shared" si="7"/>
        <v>0.013499999999999998</v>
      </c>
      <c r="K39" s="21">
        <f t="shared" si="8"/>
        <v>27</v>
      </c>
      <c r="L39" s="17">
        <f t="shared" si="9"/>
        <v>0.0013409999999999997</v>
      </c>
      <c r="M39" s="17">
        <f t="shared" si="10"/>
        <v>0.0020115</v>
      </c>
      <c r="N39" s="18">
        <f t="shared" si="11"/>
        <v>0.7341975</v>
      </c>
      <c r="O39" s="19">
        <f t="shared" si="12"/>
        <v>0.0023392817470904138</v>
      </c>
    </row>
    <row r="40" spans="1:15" ht="12.75">
      <c r="A40" s="22" t="s">
        <v>34</v>
      </c>
      <c r="B40" s="22" t="s">
        <v>33</v>
      </c>
      <c r="C40" s="22" t="s">
        <v>26</v>
      </c>
      <c r="D40" s="22">
        <v>0</v>
      </c>
      <c r="E40" s="22">
        <v>294</v>
      </c>
      <c r="F40" s="20"/>
      <c r="G40" s="20"/>
      <c r="H40" s="14">
        <f t="shared" si="6"/>
        <v>0</v>
      </c>
      <c r="I40" s="23">
        <v>0.5</v>
      </c>
      <c r="J40" s="15">
        <f t="shared" si="7"/>
        <v>0.147</v>
      </c>
      <c r="K40" s="21">
        <f t="shared" si="8"/>
        <v>14</v>
      </c>
      <c r="L40" s="17">
        <f t="shared" si="9"/>
        <v>0.043806</v>
      </c>
      <c r="M40" s="17">
        <f t="shared" si="10"/>
        <v>0.021903</v>
      </c>
      <c r="N40" s="18">
        <f t="shared" si="11"/>
        <v>7.9945949999999995</v>
      </c>
      <c r="O40" s="19">
        <f t="shared" si="12"/>
        <v>0.025472179023873394</v>
      </c>
    </row>
    <row r="41" spans="1:15" ht="12.75">
      <c r="A41" s="22" t="s">
        <v>71</v>
      </c>
      <c r="B41" s="22" t="s">
        <v>33</v>
      </c>
      <c r="C41" s="22" t="s">
        <v>26</v>
      </c>
      <c r="D41" s="22">
        <v>6</v>
      </c>
      <c r="E41" s="22">
        <v>30</v>
      </c>
      <c r="F41" s="20"/>
      <c r="G41" s="20"/>
      <c r="H41" s="14">
        <f t="shared" si="6"/>
        <v>0</v>
      </c>
      <c r="I41" s="23">
        <v>0</v>
      </c>
      <c r="J41" s="15">
        <f t="shared" si="7"/>
        <v>0.144</v>
      </c>
      <c r="K41" s="21">
        <f t="shared" si="8"/>
        <v>15</v>
      </c>
      <c r="L41" s="17">
        <f t="shared" si="9"/>
        <v>0.00447</v>
      </c>
      <c r="M41" s="17">
        <f t="shared" si="10"/>
        <v>0.021455999999999996</v>
      </c>
      <c r="N41" s="18">
        <f t="shared" si="11"/>
        <v>7.831439999999999</v>
      </c>
      <c r="O41" s="19">
        <f t="shared" si="12"/>
        <v>0.02495233863563108</v>
      </c>
    </row>
    <row r="42" spans="1:15" ht="12.75">
      <c r="A42" s="22" t="s">
        <v>2</v>
      </c>
      <c r="B42" s="22" t="s">
        <v>14</v>
      </c>
      <c r="C42" s="22" t="s">
        <v>6</v>
      </c>
      <c r="D42" s="22">
        <v>0</v>
      </c>
      <c r="E42" s="22">
        <v>700</v>
      </c>
      <c r="F42" s="20"/>
      <c r="G42" s="20"/>
      <c r="H42" s="14">
        <f t="shared" si="6"/>
        <v>0</v>
      </c>
      <c r="I42" s="23">
        <v>0.03333333333333333</v>
      </c>
      <c r="J42" s="15">
        <f t="shared" si="7"/>
        <v>0.02333333333333333</v>
      </c>
      <c r="K42" s="21">
        <f t="shared" si="8"/>
        <v>26</v>
      </c>
      <c r="L42" s="17">
        <f t="shared" si="9"/>
        <v>0.10429999999999999</v>
      </c>
      <c r="M42" s="17">
        <f t="shared" si="10"/>
        <v>0.003476666666666666</v>
      </c>
      <c r="N42" s="18">
        <f t="shared" si="11"/>
        <v>1.2689833333333331</v>
      </c>
      <c r="O42" s="19">
        <f t="shared" si="12"/>
        <v>0.004043203019662443</v>
      </c>
    </row>
    <row r="43" spans="1:15" ht="12.75">
      <c r="A43" s="22" t="s">
        <v>22</v>
      </c>
      <c r="B43" s="22" t="s">
        <v>14</v>
      </c>
      <c r="C43" s="22" t="s">
        <v>6</v>
      </c>
      <c r="D43" s="22">
        <v>6</v>
      </c>
      <c r="E43" s="22">
        <v>140</v>
      </c>
      <c r="F43" s="20"/>
      <c r="G43" s="20"/>
      <c r="H43" s="14">
        <f t="shared" si="6"/>
        <v>0</v>
      </c>
      <c r="I43" s="23">
        <v>1.5</v>
      </c>
      <c r="J43" s="15">
        <f t="shared" si="7"/>
        <v>0.21000000000000002</v>
      </c>
      <c r="K43" s="21">
        <f t="shared" si="8"/>
        <v>11</v>
      </c>
      <c r="L43" s="17">
        <f t="shared" si="9"/>
        <v>0.02086</v>
      </c>
      <c r="M43" s="17">
        <f t="shared" si="10"/>
        <v>0.03129</v>
      </c>
      <c r="N43" s="18">
        <f t="shared" si="11"/>
        <v>11.42085</v>
      </c>
      <c r="O43" s="19">
        <f t="shared" si="12"/>
        <v>0.03638882717696199</v>
      </c>
    </row>
    <row r="44" spans="1:15" ht="12.75">
      <c r="A44" s="22" t="s">
        <v>23</v>
      </c>
      <c r="B44" s="22" t="s">
        <v>14</v>
      </c>
      <c r="C44" s="22" t="s">
        <v>6</v>
      </c>
      <c r="D44" s="22"/>
      <c r="E44" s="22"/>
      <c r="F44" s="20"/>
      <c r="G44" s="20"/>
      <c r="H44" s="14">
        <f t="shared" si="6"/>
        <v>0</v>
      </c>
      <c r="I44" s="23">
        <v>0</v>
      </c>
      <c r="J44" s="15">
        <f t="shared" si="7"/>
        <v>0</v>
      </c>
      <c r="K44" s="21">
        <f t="shared" si="8"/>
        <v>33</v>
      </c>
      <c r="L44" s="17">
        <f t="shared" si="9"/>
        <v>0</v>
      </c>
      <c r="M44" s="17">
        <f t="shared" si="10"/>
        <v>0</v>
      </c>
      <c r="N44" s="18">
        <f t="shared" si="11"/>
        <v>0</v>
      </c>
      <c r="O44" s="19">
        <f t="shared" si="12"/>
        <v>0</v>
      </c>
    </row>
    <row r="45" spans="1:15" ht="12.75">
      <c r="A45" s="22" t="s">
        <v>30</v>
      </c>
      <c r="B45" s="22" t="s">
        <v>14</v>
      </c>
      <c r="C45" s="22" t="s">
        <v>6</v>
      </c>
      <c r="D45" s="22">
        <v>0</v>
      </c>
      <c r="E45" s="22"/>
      <c r="F45" s="20"/>
      <c r="G45" s="20"/>
      <c r="H45" s="14">
        <f t="shared" si="6"/>
        <v>0</v>
      </c>
      <c r="I45" s="23">
        <v>0</v>
      </c>
      <c r="J45" s="15">
        <f t="shared" si="7"/>
        <v>0</v>
      </c>
      <c r="K45" s="21">
        <f t="shared" si="8"/>
        <v>33</v>
      </c>
      <c r="L45" s="17">
        <f t="shared" si="9"/>
        <v>0</v>
      </c>
      <c r="M45" s="17">
        <f t="shared" si="10"/>
        <v>0</v>
      </c>
      <c r="N45" s="18">
        <f t="shared" si="11"/>
        <v>0</v>
      </c>
      <c r="O45" s="19">
        <f t="shared" si="12"/>
        <v>0</v>
      </c>
    </row>
    <row r="46" spans="1:15" ht="12.75">
      <c r="A46" s="22" t="s">
        <v>5</v>
      </c>
      <c r="B46" s="22" t="s">
        <v>14</v>
      </c>
      <c r="C46" s="22" t="s">
        <v>6</v>
      </c>
      <c r="D46" s="22">
        <v>0</v>
      </c>
      <c r="E46" s="22">
        <v>70</v>
      </c>
      <c r="F46" s="20"/>
      <c r="G46" s="20"/>
      <c r="H46" s="14">
        <f t="shared" si="6"/>
        <v>0</v>
      </c>
      <c r="I46" s="23">
        <v>4.002777777777778</v>
      </c>
      <c r="J46" s="15">
        <f t="shared" si="7"/>
        <v>0.2801944444444445</v>
      </c>
      <c r="K46" s="21">
        <f t="shared" si="8"/>
        <v>3</v>
      </c>
      <c r="L46" s="17">
        <f t="shared" si="9"/>
        <v>0.01043</v>
      </c>
      <c r="M46" s="17">
        <f t="shared" si="10"/>
        <v>0.04174897222222223</v>
      </c>
      <c r="N46" s="18">
        <f t="shared" si="11"/>
        <v>15.238374861111113</v>
      </c>
      <c r="O46" s="19">
        <f t="shared" si="12"/>
        <v>0.04855212959444652</v>
      </c>
    </row>
    <row r="47" spans="1:15" ht="12.75">
      <c r="A47" s="22" t="s">
        <v>24</v>
      </c>
      <c r="B47" s="22" t="s">
        <v>14</v>
      </c>
      <c r="C47" s="22" t="s">
        <v>4</v>
      </c>
      <c r="D47" s="22">
        <v>0</v>
      </c>
      <c r="E47" s="22">
        <v>0</v>
      </c>
      <c r="F47" s="20"/>
      <c r="G47" s="20"/>
      <c r="H47" s="14">
        <f t="shared" si="6"/>
        <v>0</v>
      </c>
      <c r="I47" s="23">
        <v>24</v>
      </c>
      <c r="J47" s="15">
        <f t="shared" si="7"/>
        <v>0</v>
      </c>
      <c r="K47" s="21">
        <f t="shared" si="8"/>
        <v>33</v>
      </c>
      <c r="L47" s="17">
        <f t="shared" si="9"/>
        <v>0</v>
      </c>
      <c r="M47" s="17">
        <f t="shared" si="10"/>
        <v>0</v>
      </c>
      <c r="N47" s="18">
        <f t="shared" si="11"/>
        <v>0</v>
      </c>
      <c r="O47" s="19">
        <f t="shared" si="12"/>
        <v>0</v>
      </c>
    </row>
    <row r="48" spans="1:15" ht="12.75">
      <c r="A48" s="22" t="s">
        <v>20</v>
      </c>
      <c r="B48" s="22" t="s">
        <v>14</v>
      </c>
      <c r="C48" s="22" t="s">
        <v>6</v>
      </c>
      <c r="D48" s="22">
        <v>6</v>
      </c>
      <c r="E48" s="22">
        <v>16</v>
      </c>
      <c r="F48" s="20"/>
      <c r="G48" s="20"/>
      <c r="H48" s="14">
        <f t="shared" si="6"/>
        <v>0</v>
      </c>
      <c r="I48" s="23">
        <v>3</v>
      </c>
      <c r="J48" s="15">
        <f t="shared" si="7"/>
        <v>0.048</v>
      </c>
      <c r="K48" s="21">
        <f t="shared" si="8"/>
        <v>23</v>
      </c>
      <c r="L48" s="17">
        <f t="shared" si="9"/>
        <v>0.002384</v>
      </c>
      <c r="M48" s="17">
        <f t="shared" si="10"/>
        <v>0.0071519999999999995</v>
      </c>
      <c r="N48" s="18">
        <f t="shared" si="11"/>
        <v>2.61048</v>
      </c>
      <c r="O48" s="19">
        <f t="shared" si="12"/>
        <v>0.008317446211877027</v>
      </c>
    </row>
    <row r="49" spans="1:15" ht="12.75">
      <c r="A49" s="22" t="s">
        <v>70</v>
      </c>
      <c r="B49" s="22" t="s">
        <v>14</v>
      </c>
      <c r="C49" s="22" t="s">
        <v>26</v>
      </c>
      <c r="D49" s="22">
        <v>6</v>
      </c>
      <c r="E49" s="22">
        <v>18</v>
      </c>
      <c r="F49" s="20"/>
      <c r="G49" s="20"/>
      <c r="H49" s="14">
        <f t="shared" si="6"/>
        <v>0</v>
      </c>
      <c r="I49" s="23">
        <v>3</v>
      </c>
      <c r="J49" s="15">
        <f t="shared" si="7"/>
        <v>0.18</v>
      </c>
      <c r="K49" s="21">
        <f t="shared" si="8"/>
        <v>12</v>
      </c>
      <c r="L49" s="17">
        <f t="shared" si="9"/>
        <v>0.0026819999999999995</v>
      </c>
      <c r="M49" s="17">
        <f t="shared" si="10"/>
        <v>0.026819999999999997</v>
      </c>
      <c r="N49" s="18">
        <f t="shared" si="11"/>
        <v>9.789299999999999</v>
      </c>
      <c r="O49" s="19">
        <f t="shared" si="12"/>
        <v>0.03119042329453885</v>
      </c>
    </row>
    <row r="50" spans="1:15" ht="12.75">
      <c r="A50" s="22" t="s">
        <v>21</v>
      </c>
      <c r="B50" s="22" t="s">
        <v>14</v>
      </c>
      <c r="C50" s="22" t="s">
        <v>26</v>
      </c>
      <c r="D50" s="22">
        <v>13</v>
      </c>
      <c r="E50" s="22">
        <v>192</v>
      </c>
      <c r="F50" s="20"/>
      <c r="G50" s="20"/>
      <c r="H50" s="14">
        <f t="shared" si="6"/>
        <v>0</v>
      </c>
      <c r="I50" s="23">
        <v>1.5</v>
      </c>
      <c r="J50" s="15">
        <f t="shared" si="7"/>
        <v>0.5805</v>
      </c>
      <c r="K50" s="21">
        <f t="shared" si="8"/>
        <v>2</v>
      </c>
      <c r="L50" s="17">
        <f t="shared" si="9"/>
        <v>0.028607999999999998</v>
      </c>
      <c r="M50" s="17">
        <f t="shared" si="10"/>
        <v>0.0864945</v>
      </c>
      <c r="N50" s="18">
        <f t="shared" si="11"/>
        <v>31.5704925</v>
      </c>
      <c r="O50" s="19">
        <f t="shared" si="12"/>
        <v>0.1005891151248878</v>
      </c>
    </row>
    <row r="51" spans="1:15" ht="12.75">
      <c r="A51" s="22" t="s">
        <v>71</v>
      </c>
      <c r="B51" s="22" t="s">
        <v>14</v>
      </c>
      <c r="C51" s="22" t="s">
        <v>26</v>
      </c>
      <c r="D51" s="22">
        <v>0</v>
      </c>
      <c r="E51" s="22">
        <v>88</v>
      </c>
      <c r="F51" s="20">
        <v>0.42</v>
      </c>
      <c r="G51" s="20">
        <f>6+0.4</f>
        <v>6.4</v>
      </c>
      <c r="H51" s="14">
        <f t="shared" si="6"/>
        <v>1.575</v>
      </c>
      <c r="I51" s="23">
        <v>4</v>
      </c>
      <c r="J51" s="15">
        <f t="shared" si="7"/>
        <v>0.2625</v>
      </c>
      <c r="K51" s="21">
        <f t="shared" si="8"/>
        <v>5</v>
      </c>
      <c r="L51" s="17">
        <f t="shared" si="9"/>
        <v>0.013111999999999999</v>
      </c>
      <c r="M51" s="17">
        <f t="shared" si="10"/>
        <v>0.0391125</v>
      </c>
      <c r="N51" s="18">
        <f t="shared" si="11"/>
        <v>14.2760625</v>
      </c>
      <c r="O51" s="19">
        <f t="shared" si="12"/>
        <v>0.045486033971202496</v>
      </c>
    </row>
    <row r="52" spans="1:15" ht="12.75">
      <c r="A52" s="22" t="s">
        <v>58</v>
      </c>
      <c r="B52" s="22"/>
      <c r="C52" s="22" t="s">
        <v>6</v>
      </c>
      <c r="D52" s="22">
        <v>0</v>
      </c>
      <c r="E52" s="22"/>
      <c r="F52" s="20"/>
      <c r="G52" s="20"/>
      <c r="H52" s="14">
        <f t="shared" si="6"/>
        <v>0</v>
      </c>
      <c r="I52" s="23">
        <v>0.08333333333333333</v>
      </c>
      <c r="J52" s="15">
        <f t="shared" si="7"/>
        <v>0</v>
      </c>
      <c r="K52" s="21">
        <f t="shared" si="8"/>
        <v>33</v>
      </c>
      <c r="L52" s="17">
        <f t="shared" si="9"/>
        <v>0</v>
      </c>
      <c r="M52" s="17">
        <f t="shared" si="10"/>
        <v>0</v>
      </c>
      <c r="N52" s="18">
        <f t="shared" si="11"/>
        <v>0</v>
      </c>
      <c r="O52" s="19">
        <f t="shared" si="12"/>
        <v>0</v>
      </c>
    </row>
    <row r="53" ht="12.75">
      <c r="L53" s="3"/>
    </row>
    <row r="54" spans="1:15" ht="12.75">
      <c r="A54" t="s">
        <v>25</v>
      </c>
      <c r="J54" s="2">
        <f>SUM(J3:J53)</f>
        <v>5.771002153456388</v>
      </c>
      <c r="M54" s="4">
        <f>SUM(M3:M53)</f>
        <v>0.8598793208650019</v>
      </c>
      <c r="N54" s="4">
        <f>SUM(N3:N53)</f>
        <v>313.85595211572564</v>
      </c>
      <c r="O54" s="6">
        <f>SUM(O3:O53)</f>
        <v>1</v>
      </c>
    </row>
  </sheetData>
  <sheetProtection/>
  <mergeCells count="9">
    <mergeCell ref="A1:A2"/>
    <mergeCell ref="B1:B2"/>
    <mergeCell ref="C1:C2"/>
    <mergeCell ref="O1:O2"/>
    <mergeCell ref="D1:E1"/>
    <mergeCell ref="J1:J2"/>
    <mergeCell ref="L1:L2"/>
    <mergeCell ref="F1:H1"/>
    <mergeCell ref="K1:K2"/>
  </mergeCells>
  <conditionalFormatting sqref="L53 L3:M52">
    <cfRule type="expression" priority="1" dxfId="0" stopIfTrue="1">
      <formula>L3=MAX(L$3:L$53)</formula>
    </cfRule>
  </conditionalFormatting>
  <printOptions horizontalCentered="1" verticalCentered="1"/>
  <pageMargins left="0.7874015748031497" right="0.7874015748031497" top="0.64" bottom="0.8" header="0.5118110236220472" footer="0.5118110236220472"/>
  <pageSetup fitToHeight="1" fitToWidth="1" orientation="landscape" paperSize="9" scale="71" r:id="rId3"/>
  <headerFooter alignWithMargins="0">
    <oddHeader>&amp;LStromverbraucher</oddHeader>
    <oddFooter>&amp;R(c) 2008 by Michael L. Jaegers
http://www.jaegers.net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Jaegers.Net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 Jaegers</dc:creator>
  <cp:keywords/>
  <dc:description/>
  <cp:lastModifiedBy>Michael L. Jaegers</cp:lastModifiedBy>
  <cp:lastPrinted>2008-01-25T18:27:52Z</cp:lastPrinted>
  <dcterms:created xsi:type="dcterms:W3CDTF">2007-12-20T19:30:46Z</dcterms:created>
  <dcterms:modified xsi:type="dcterms:W3CDTF">2015-03-22T22:27:48Z</dcterms:modified>
  <cp:category/>
  <cp:version/>
  <cp:contentType/>
  <cp:contentStatus/>
</cp:coreProperties>
</file>